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tabRatio="933" activeTab="0"/>
  </bookViews>
  <sheets>
    <sheet name="Доходы" sheetId="1" r:id="rId1"/>
    <sheet name="Источ.финан." sheetId="2" r:id="rId2"/>
    <sheet name="Расходы" sheetId="3" r:id="rId3"/>
    <sheet name="Вед.структ.расходов" sheetId="4" r:id="rId4"/>
    <sheet name="бюджетная смета 1" sheetId="5" state="hidden" r:id="rId5"/>
    <sheet name="бюджет смета2" sheetId="6" state="hidden" r:id="rId6"/>
    <sheet name="бюдж см 3" sheetId="7" state="hidden" r:id="rId7"/>
  </sheets>
  <externalReferences>
    <externalReference r:id="rId10"/>
  </externalReferences>
  <definedNames>
    <definedName name="_xlnm._FilterDatabase" localSheetId="2" hidden="1">'Расходы'!$H$1:$H$183</definedName>
    <definedName name="_xlnm.Print_Titles" localSheetId="3">'Вед.структ.расходов'!$7:$8</definedName>
    <definedName name="_xlnm.Print_Titles" localSheetId="0">'Доходы'!$10:$11</definedName>
    <definedName name="_xlnm.Print_Titles" localSheetId="2">'Расходы'!$8:$9</definedName>
    <definedName name="_xlnm.Print_Area" localSheetId="3">'Вед.структ.расходов'!$A$1:$J$170</definedName>
    <definedName name="_xlnm.Print_Area" localSheetId="0">'Доходы'!$A$1:$J$60</definedName>
    <definedName name="_xlnm.Print_Area" localSheetId="1">'Источ.финан.'!$A$1:$J$30</definedName>
    <definedName name="_xlnm.Print_Area" localSheetId="2">'Расходы'!$A$1:$I$171</definedName>
  </definedNames>
  <calcPr fullCalcOnLoad="1"/>
</workbook>
</file>

<file path=xl/sharedStrings.xml><?xml version="1.0" encoding="utf-8"?>
<sst xmlns="http://schemas.openxmlformats.org/spreadsheetml/2006/main" count="3730" uniqueCount="443">
  <si>
    <t>Наименование</t>
  </si>
  <si>
    <t>Код главного администратора доходов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</si>
  <si>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</si>
  <si>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</si>
  <si>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</si>
  <si>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</si>
  <si>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</si>
  <si>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</si>
  <si>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</si>
  <si>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Сумма, тыс. руб.</t>
  </si>
  <si>
    <t>Код вида доходов</t>
  </si>
  <si>
    <t>Код подвида</t>
  </si>
  <si>
    <t>ДОХОДЫ БЮДЖЕТА МУНИЦИПАЛЬНОГО ОБРАЗОВАНИЯ</t>
  </si>
  <si>
    <t>ДОХОДЫ БЮДЖЕТА - ВСЕГО</t>
  </si>
  <si>
    <t xml:space="preserve">НАЛОГОВЫЕ И НЕНАЛОГОВЫЕ ДОХОДЫ БЮДЖЕТА 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</si>
  <si>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</si>
  <si>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</si>
  <si>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</si>
  <si>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</si>
  <si>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</si>
  <si>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</si>
  <si>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</si>
  <si>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</si>
  <si>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</si>
  <si>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</si>
  <si>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</si>
  <si>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</si>
  <si>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</si>
  <si>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</si>
  <si>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</si>
  <si>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</si>
  <si>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</si>
  <si>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</si>
  <si>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</si>
  <si>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</si>
  <si>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</si>
  <si>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</si>
  <si>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</si>
  <si>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</si>
  <si>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</si>
  <si>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</si>
  <si>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</si>
  <si>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</si>
  <si>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</si>
  <si>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</si>
  <si>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</si>
  <si>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</si>
  <si>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</si>
  <si>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</si>
  <si>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</si>
  <si>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</si>
  <si>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сельских поселений от бюджетов муниципальных районов</t>
  </si>
  <si>
    <t>000</t>
  </si>
  <si>
    <t>1</t>
  </si>
  <si>
    <t>00</t>
  </si>
  <si>
    <t>0000</t>
  </si>
  <si>
    <t>01</t>
  </si>
  <si>
    <t>02</t>
  </si>
  <si>
    <t>110</t>
  </si>
  <si>
    <t>010</t>
  </si>
  <si>
    <t>020</t>
  </si>
  <si>
    <t>030</t>
  </si>
  <si>
    <t>05</t>
  </si>
  <si>
    <t>03</t>
  </si>
  <si>
    <t>06</t>
  </si>
  <si>
    <t>10</t>
  </si>
  <si>
    <t>033</t>
  </si>
  <si>
    <t>040</t>
  </si>
  <si>
    <t>043</t>
  </si>
  <si>
    <t>09</t>
  </si>
  <si>
    <t>04</t>
  </si>
  <si>
    <t>050</t>
  </si>
  <si>
    <t>053</t>
  </si>
  <si>
    <t>400</t>
  </si>
  <si>
    <t>11</t>
  </si>
  <si>
    <t>120</t>
  </si>
  <si>
    <t>13</t>
  </si>
  <si>
    <t>130</t>
  </si>
  <si>
    <t>990</t>
  </si>
  <si>
    <t>995</t>
  </si>
  <si>
    <t>14</t>
  </si>
  <si>
    <t>410</t>
  </si>
  <si>
    <t>140</t>
  </si>
  <si>
    <t>16</t>
  </si>
  <si>
    <t>90</t>
  </si>
  <si>
    <t>17</t>
  </si>
  <si>
    <t>180</t>
  </si>
  <si>
    <t>2</t>
  </si>
  <si>
    <t>001</t>
  </si>
  <si>
    <t>054</t>
  </si>
  <si>
    <t>08</t>
  </si>
  <si>
    <t>"Началовский сельсовет"</t>
  </si>
  <si>
    <t>к решению Совета муниципального образования</t>
  </si>
  <si>
    <t>Приложение №1</t>
  </si>
  <si>
    <t>РАСХОДЫ БЮДЖЕТА МУНИЦИПАЛЬНОГО ОБРАЗОВАНИЯ "НАЧАЛОВСКИЙ СЕЛЬСОВЕТ" ПО РАЗДЕЛАМ,</t>
  </si>
  <si>
    <t>Наименование показателя</t>
  </si>
  <si>
    <t>Код раздела</t>
  </si>
  <si>
    <t>Код подраздела</t>
  </si>
  <si>
    <t>Программное направление</t>
  </si>
  <si>
    <t>Подпрограмма</t>
  </si>
  <si>
    <t>Основное мероприятие</t>
  </si>
  <si>
    <t>Код направления расходов</t>
  </si>
  <si>
    <t>Код целевой статьи расходов</t>
  </si>
  <si>
    <t>Код вида расходов</t>
  </si>
  <si>
    <t>0</t>
  </si>
  <si>
    <t>00010</t>
  </si>
  <si>
    <t>100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</si>
  <si>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</si>
  <si>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</si>
  <si>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</si>
  <si>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</si>
  <si>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</si>
  <si>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</si>
  <si>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</si>
  <si>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</si>
  <si>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</si>
  <si>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</si>
  <si>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</si>
  <si>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</si>
  <si>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</si>
  <si>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</si>
  <si>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</si>
  <si>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ДРУГИЕ ОБЩЕГОСУДАРСТВЕННЫЕ ВОПРОСЫ</t>
  </si>
  <si>
    <t>00030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</si>
  <si>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</si>
  <si>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</si>
  <si>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</si>
  <si>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800</t>
  </si>
  <si>
    <t>850</t>
  </si>
  <si>
    <t>851</t>
  </si>
  <si>
    <t>852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</si>
  <si>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</si>
  <si>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</si>
  <si>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</si>
  <si>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</si>
  <si>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</si>
  <si>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</si>
  <si>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</si>
  <si>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НАЦИОНАЛЬНАЯ ЭКОНОМИКА</t>
  </si>
  <si>
    <t>70330</t>
  </si>
  <si>
    <t xml:space="preserve">ДРУГИЕ ВОПРОСЫ В ОБЛАСТИ НАЦИОНАЛЬНОЙ ЭКОНОМИКИ </t>
  </si>
  <si>
    <t>12</t>
  </si>
  <si>
    <t>Расходы на выплаты персоналу казенных учреждений</t>
  </si>
  <si>
    <t>111</t>
  </si>
  <si>
    <t>119</t>
  </si>
  <si>
    <t>ЖИЛИЩНО-КОММУНАЛЬНОЕ ХОЗЯЙСТВО</t>
  </si>
  <si>
    <t>БЛАГОУСТРОЙСТВО</t>
  </si>
  <si>
    <t>07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</si>
  <si>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</si>
  <si>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</si>
  <si>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</si>
  <si>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</si>
  <si>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</si>
  <si>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</si>
  <si>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</si>
  <si>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Иные пенсии, социальные доплаты к пенсиям</t>
  </si>
  <si>
    <t>310</t>
  </si>
  <si>
    <t>312</t>
  </si>
  <si>
    <t>СОЦИАЛЬНОЕ ОБЕСПЕЧЕНИЕ НАСЕЛЕНИЯ</t>
  </si>
  <si>
    <t>Иные выплаты населению</t>
  </si>
  <si>
    <t>360</t>
  </si>
  <si>
    <t>ФИЗИЧЕСКАЯ КУЛЬТУРА И СПОРТ</t>
  </si>
  <si>
    <t xml:space="preserve">ФИЗИЧЕСКАЯ КУЛЬТУРА  </t>
  </si>
  <si>
    <t>Межбюджетные трансферты</t>
  </si>
  <si>
    <t>Иные межбюджетные трансферты</t>
  </si>
  <si>
    <t>500</t>
  </si>
  <si>
    <t>540</t>
  </si>
  <si>
    <t>Код администратора</t>
  </si>
  <si>
    <t>I</t>
  </si>
  <si>
    <t>II</t>
  </si>
  <si>
    <t>Всего</t>
  </si>
  <si>
    <t>Приложение №2</t>
  </si>
  <si>
    <t>ИСТОЧНИКИ ВНУТРЕННЕГО ФИНАНСОВОГО ДЕФИЦИТА БЮДЖЕТА</t>
  </si>
  <si>
    <t>№ п/п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</si>
  <si>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</si>
  <si>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главного администратора источников финансирования дефицита бюджета</t>
  </si>
  <si>
    <t>Код группы источников финансирования дефицитов бюджетов</t>
  </si>
  <si>
    <t>Код подгруппы источников финансирования дефицитов бюджетов</t>
  </si>
  <si>
    <t>Код статьи источников финансирования дефицитов бюджетов</t>
  </si>
  <si>
    <t>Подстатья</t>
  </si>
  <si>
    <t>Элемент</t>
  </si>
  <si>
    <t>Код вида источников финансирования дефицитов бюджетов</t>
  </si>
  <si>
    <t>0000000</t>
  </si>
  <si>
    <t>ВСЕГО ИСТОЧНИКИ ВНУТРЕННЕГО ФИНАНСИРОВАНИЯ ДЕФИЦИТА БЮДЖЕТА</t>
  </si>
  <si>
    <t>0000700</t>
  </si>
  <si>
    <t>0000710</t>
  </si>
  <si>
    <t>0000800</t>
  </si>
  <si>
    <t>0000810</t>
  </si>
  <si>
    <t>0000510</t>
  </si>
  <si>
    <t>0000610</t>
  </si>
  <si>
    <t>Прочие доходы от оказания платных услуг (работ) получателями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</si>
  <si>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</si>
  <si>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</si>
  <si>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</si>
  <si>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</si>
  <si>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</si>
  <si>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</si>
  <si>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</si>
  <si>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313</t>
  </si>
  <si>
    <t>Исполнение судебных актов</t>
  </si>
  <si>
    <t>830</t>
  </si>
  <si>
    <t>831</t>
  </si>
  <si>
    <t>853</t>
  </si>
  <si>
    <t>Уплата иных платежей</t>
  </si>
  <si>
    <t>Пособия, компенсации, меры социальной поддержки по публичным нормативным обязательствам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</si>
  <si>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</si>
  <si>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</si>
  <si>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</si>
  <si>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</si>
  <si>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</si>
  <si>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</si>
  <si>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0000500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</si>
  <si>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</si>
  <si>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</si>
  <si>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</si>
  <si>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0000600</t>
  </si>
  <si>
    <t>Уменьшение прочих остатков средств бюджетов</t>
  </si>
  <si>
    <t>Уменьшение прочих остатков денежных средств бюджетов</t>
  </si>
  <si>
    <t>РЕЗЕРВНЫЕ ФОНДЫ</t>
  </si>
  <si>
    <t>Закупки товаров, работ и услуг для  государственных (муниципальных) нужд</t>
  </si>
  <si>
    <t>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</si>
  <si>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</si>
  <si>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</si>
  <si>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</si>
  <si>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</si>
  <si>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</si>
  <si>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МЕЖБЮДЖЕТНЫЕ ТРАНСФЕРТЫ ОБЩЕГО ХАРАКТЕРА БЮДЖЕТАМ БЮДЖЕТНОЙ СИСТЕМЫ  РОССИЙСКОЙ ФЕДЕРАЦИИ </t>
  </si>
  <si>
    <t>ПРОЧИЕ МЕЖБЮДЖЕТНЫЕ ТРАНСФЕРТЫ ОБЩЕГО ХАРАКТЕРА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</si>
  <si>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</si>
  <si>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</si>
  <si>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Расходы на осуществление первичного воинского учета на территориях, где отсутствуют военные комиссариаты в рамках муниципальной программы "Обеспечение первичного воинского учета на территории муниципального образования "Началовский сельсовет" на 2017-2019 годы"</t>
  </si>
  <si>
    <t>00040</t>
  </si>
  <si>
    <t>Обеспечение внешнего муниципального финансового контроля муниципального образования "Началовский сельсовет" в рамках муниципальной программы "Управление муниципальными финансами муниципального образования "Началовский сельсовет" на 2017-2019 годы"</t>
  </si>
  <si>
    <t>Обеспечение деятельности МКУ "Контракт-Н" в рамках муниципальной программы "Управление муниципальными финансами муниципального образования "Началовский сельсовет" на 2017-2019 годы"</t>
  </si>
  <si>
    <t>Управление резервным фондом  муниципального образования "Началовский сельсовет" в рамках муниципальной программы "Управление муниципальными финансами муниципального образования "Началовский сельсовет" на 2017-2019 годы"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</si>
  <si>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</si>
  <si>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</si>
  <si>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</si>
  <si>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</si>
  <si>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Расходы на обеспечение деятельности Главы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2017-2019 годы"</t>
  </si>
  <si>
    <t>Расходы на обеспечение деятельности заместителя Главы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2017-2019 годы"</t>
  </si>
  <si>
    <t>Расходы на обеспечение деятельности аппарата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2017-2019 годы"</t>
  </si>
  <si>
    <t>Борьба с саранчовыми вредителями на территории муниципального образования "Началовский сельсовет" в рамках муниципальной программы "Развитие сельского хозяйства муниципального образования "Началовский сельсовет" на 2017-2019 годы"</t>
  </si>
  <si>
    <t>Ежемесячная доплата к государственной пенсии лицам, замещавшим выборные муниципальные должности и муниципальные должности муниципальной службы органов местного самоуправления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2017-2019 годы"</t>
  </si>
  <si>
    <t>Выплаты почетным гражданам муниципального образования "Началовский сельсовет" в рамках муниципальной программы "Обеспечение мер социальной поддержки граждан муниципального образования "Началовский сельсовет" на 2017-2019 годы"</t>
  </si>
  <si>
    <t>Оказание единовременной материальной помощи гражданам, попавшим в трудную жизненную ситуацию, проживающим на территории муниципального образования "Началовский сельсовет" в рамках муниципальной программы "Обеспечение мер социальной поддержки граждан муниципального образования "Началовский сельсовет" на 2017-2019 годы"</t>
  </si>
  <si>
    <t>Обеспечение пожарной безопасности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2017-2019 годы"</t>
  </si>
  <si>
    <t>Противодействие идеологии терроризма и экстремизма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2017-2019 годы"</t>
  </si>
  <si>
    <t>Антинаркотические мероприятия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2017-2019 годы"</t>
  </si>
  <si>
    <t>Выплаты денежного поощрения дружинникам ДНД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2017-2019 годы"</t>
  </si>
  <si>
    <t>Озеленение, санитарная очистка территории и другие вопросы благоустройства муниципального образования "Началовский сельсовет" в рамках муниципальной программы "Благоустройство территории муниципального образования "Началовский сельсовет" на 2017-2019 годы"</t>
  </si>
  <si>
    <t>Уличное освещение муниципального образования "Началовский сельсовет" в рамках муниципальной программы "Благоустройство территории муниципального образования "Началовский сельсовет" на 2017-2019 годы"</t>
  </si>
  <si>
    <t>Приобретение и содержание малых архитектурных форм в рамках муниципальной программы "Благоустройство территории муниципального образования "Началовский сельсовет" на 2017-2019 годы"</t>
  </si>
  <si>
    <t>Обеспечение деятельности МКУК "Анютино" в рамках муниципальной программы "Развитие культуры муниципального образования "Началовский сельсовет" на 2017-2019 годы"</t>
  </si>
  <si>
    <t>Обеспечение деятельности МКУ "Олимп" в рамках муниципальной программы "Развитие физической культуры и спорта муниципального образования "Началовский сельсовет" на 2017-2019 годы"</t>
  </si>
  <si>
    <t xml:space="preserve">СУБВЕНЦИИ БЮДЖЕТАМ БЮДЖЕТНОЙ СИСТЕМЫ РОССИЙСКОЙ ФЕДЕРАЦИИ </t>
  </si>
  <si>
    <t>870</t>
  </si>
  <si>
    <t>Резервные средства</t>
  </si>
  <si>
    <t xml:space="preserve">ДОТАЦИИ БЮДЖЕТАМ БЮДЖЕТНОЙ СИСТЕМЫ РОССИЙСКОЙ ФЕДЕРАЦИИ </t>
  </si>
  <si>
    <t>15</t>
  </si>
  <si>
    <t>30</t>
  </si>
  <si>
    <t>35</t>
  </si>
  <si>
    <t>118</t>
  </si>
  <si>
    <t>113</t>
  </si>
  <si>
    <t>И.П. Красильников</t>
  </si>
  <si>
    <t>СОГЛАСОВАНО</t>
  </si>
  <si>
    <t>УТВЕРЖДАЮ</t>
  </si>
  <si>
    <t>Глава администрации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</si>
  <si>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</si>
  <si>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</si>
  <si>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Администрация муниципального образования "Началовский сельсовет"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</si>
  <si>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</si>
  <si>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</si>
  <si>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</si>
  <si>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«</t>
  </si>
  <si>
    <t>»</t>
  </si>
  <si>
    <t>марта</t>
  </si>
  <si>
    <t>20</t>
  </si>
  <si>
    <t>18</t>
  </si>
  <si>
    <t>г.</t>
  </si>
  <si>
    <t>ИЗМЕНЕНИЕ №</t>
  </si>
  <si>
    <t>ПОКАЗАТЕЛЕЙ БЮДЖЕТНОЙ СМЕТЫ НА 20</t>
  </si>
  <si>
    <t>КОДЫ</t>
  </si>
  <si>
    <t>ФИНАНСОВЫЙ ГОД (НА ПЛАНОВЫЙ ПЕРИОД 20</t>
  </si>
  <si>
    <t>и 20</t>
  </si>
  <si>
    <t xml:space="preserve"> ГОДОВ)</t>
  </si>
  <si>
    <t>Форма по ОКУД</t>
  </si>
  <si>
    <t>0501012</t>
  </si>
  <si>
    <t>от «</t>
  </si>
  <si>
    <t>Дата</t>
  </si>
  <si>
    <t>____.03.2017</t>
  </si>
  <si>
    <t>по ОКПО</t>
  </si>
  <si>
    <t>04112474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</si>
  <si>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</si>
  <si>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</si>
  <si>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</si>
  <si>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</si>
  <si>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</si>
  <si>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</si>
  <si>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Бюджет Администрации муниципального образования "Началовский сельсовет"</t>
  </si>
  <si>
    <t>по ОКТМО</t>
  </si>
  <si>
    <t>12642432</t>
  </si>
  <si>
    <t>Единица измерения: руб.</t>
  </si>
  <si>
    <t>по ОКЕИ</t>
  </si>
  <si>
    <t>383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</si>
  <si>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</si>
  <si>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</si>
  <si>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казенными учреждениями и их обособленными (структурными) подразделениями на 20</t>
  </si>
  <si>
    <t xml:space="preserve"> год</t>
  </si>
  <si>
    <t>Код</t>
  </si>
  <si>
    <t>Код по бюджетной классификации Российской Федерации</t>
  </si>
  <si>
    <t>Сумма на 2018 год</t>
  </si>
  <si>
    <t>строки</t>
  </si>
  <si>
    <t>аналитического</t>
  </si>
  <si>
    <t>раздела</t>
  </si>
  <si>
    <t>подраздела</t>
  </si>
  <si>
    <t>целевой статьи</t>
  </si>
  <si>
    <t>вида</t>
  </si>
  <si>
    <t>в рублях,</t>
  </si>
  <si>
    <t>в валюте</t>
  </si>
  <si>
    <t>расходов</t>
  </si>
  <si>
    <t>показателя*</t>
  </si>
  <si>
    <t>(рублевый</t>
  </si>
  <si>
    <t>валюты</t>
  </si>
  <si>
    <t>эквивалент)</t>
  </si>
  <si>
    <t xml:space="preserve">Расходы на обеспечение деятельности Главы </t>
  </si>
  <si>
    <t>0100000010</t>
  </si>
  <si>
    <t>Заработная плата</t>
  </si>
  <si>
    <t>Начисления на выплаты по оплате труда</t>
  </si>
  <si>
    <t xml:space="preserve">Расходы на обеспечение деятельности заместителя Главы </t>
  </si>
  <si>
    <t>0100000020</t>
  </si>
  <si>
    <t xml:space="preserve">Управление резервным фондом  </t>
  </si>
  <si>
    <t>0200000010</t>
  </si>
  <si>
    <t>Прочие расходы</t>
  </si>
  <si>
    <t xml:space="preserve">Расходы на обеспечение деятельности аппарата администрации </t>
  </si>
  <si>
    <t>0100000030</t>
  </si>
  <si>
    <t>Прочие работы, услуги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</si>
  <si>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</si>
  <si>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</si>
  <si>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</si>
  <si>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</si>
  <si>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</si>
  <si>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</si>
  <si>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</si>
  <si>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Итого по коду БК (по коду раздела)</t>
  </si>
  <si>
    <t>Х</t>
  </si>
  <si>
    <t>Расходы на осуществление первичного воинского учета</t>
  </si>
  <si>
    <t>0800051180</t>
  </si>
  <si>
    <t>Обеспечение пожарной безопасности</t>
  </si>
  <si>
    <t>0300000010</t>
  </si>
  <si>
    <t>Противодействие идеологии терроризма и экстремизма</t>
  </si>
  <si>
    <t>0300000020</t>
  </si>
  <si>
    <t>Антинаркотические мероприятия</t>
  </si>
  <si>
    <t>0300000030</t>
  </si>
  <si>
    <t>Выплаты денежного поощрения дружинникам ДНД</t>
  </si>
  <si>
    <t>0300000040</t>
  </si>
  <si>
    <t>Борьба с саранчовыми вредителями</t>
  </si>
  <si>
    <t>0500070330</t>
  </si>
  <si>
    <t>Озеленение, санитарная очистка территории и другие вопросы благоустройства</t>
  </si>
  <si>
    <t>0700000010</t>
  </si>
  <si>
    <t>Уличное освещение</t>
  </si>
  <si>
    <t>0700000020</t>
  </si>
  <si>
    <t>Приобретение и содержание малых архитектурных форм</t>
  </si>
  <si>
    <t>0700000030</t>
  </si>
  <si>
    <t>Ежемесячная доплата к государственной пенсии лицам, замещавшим выборные муниципальные должности и муниципальные должности муниципальной службы органов местного самоуправления</t>
  </si>
  <si>
    <t>0100000040</t>
  </si>
  <si>
    <t>Пенсии, пособия, выплачиваемые организациями сектора государственного управления</t>
  </si>
  <si>
    <t>Выплаты почетным гражданам муниципального образования "Приволжский район"</t>
  </si>
  <si>
    <t>0400088880</t>
  </si>
  <si>
    <t>Пособия по социальной помощи населению</t>
  </si>
  <si>
    <t>Выплаты почетным гражданам муниципального образования "Началовский сельсовет"</t>
  </si>
  <si>
    <t>0400000020</t>
  </si>
  <si>
    <t>Оказание единовременной материальной помощи гражданам, попавшим в трудную жизненную ситуацию</t>
  </si>
  <si>
    <t>0400000010</t>
  </si>
  <si>
    <t xml:space="preserve">Обеспечение внешнего муниципального финансового контроля </t>
  </si>
  <si>
    <t>0200000030</t>
  </si>
  <si>
    <t>Перечисления другим бюджетам бюджетной системы Российской Федерации</t>
  </si>
  <si>
    <t>Номер страницы</t>
  </si>
  <si>
    <t>Всего страниц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</si>
  <si>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</si>
  <si>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</si>
  <si>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</si>
  <si>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</si>
  <si>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</si>
  <si>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раздел</t>
  </si>
  <si>
    <t>подраздел</t>
  </si>
  <si>
    <t>целевая статья</t>
  </si>
  <si>
    <t>вид расходов</t>
  </si>
  <si>
    <t>Код валюты</t>
  </si>
  <si>
    <t>(рублевый эквивалент)</t>
  </si>
  <si>
    <t>Итого по коду БК</t>
  </si>
  <si>
    <t>0500070320</t>
  </si>
  <si>
    <t>Справочно курс валюты на дату</t>
  </si>
  <si>
    <t>Руководитель учреждения</t>
  </si>
  <si>
    <t>(уполномоченное лицо)</t>
  </si>
  <si>
    <t>(должность)</t>
  </si>
  <si>
    <t>Руководитель планово-</t>
  </si>
  <si>
    <t>Главный бухгалтер</t>
  </si>
  <si>
    <t>М.Г. Заруцкая</t>
  </si>
  <si>
    <t>финансовой службы</t>
  </si>
  <si>
    <t>Исполнитель</t>
  </si>
  <si>
    <t>экономист</t>
  </si>
  <si>
    <t>О.Е. Бочарникова</t>
  </si>
  <si>
    <t>40-68-99</t>
  </si>
  <si>
    <t>(телефон)</t>
  </si>
  <si>
    <t>21</t>
  </si>
  <si>
    <t>декабря</t>
  </si>
  <si>
    <t>* 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</si>
  <si>
    <t>ДРУГИЕ ВОПРОСЫ В ОБЛАСТИ СОЦИАЛЬНОЙ ПОЛИТИКИ</t>
  </si>
  <si>
    <t>Расходы на премирование физических лиц за достижения в области культуры, искусства, образования, науки, техники и спорта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2017-2019 годы"</t>
  </si>
  <si>
    <t>00050</t>
  </si>
  <si>
    <t>Премии и гранты</t>
  </si>
  <si>
    <t>350</t>
  </si>
  <si>
    <t>Дотации бюджетам сельских поселений на поддержку мер по обеспечению сбалансированности бюджетов</t>
  </si>
  <si>
    <t>002</t>
  </si>
  <si>
    <t>Увеличение продуктивности и повышение генетического потенциала коров и телок в хозяйствах муниципального образования "Началовский сельсовет" в рамках муниципальной программы "Развитие сельского хозяйства муниципального образования "Началовский сельсовет" на 2017-2019 годы"</t>
  </si>
  <si>
    <t>70320</t>
  </si>
  <si>
    <t>60700</t>
  </si>
  <si>
    <t>182</t>
  </si>
  <si>
    <t>"НАЧАЛОВСКИЙ СЕЛЬСОВЕТ" НА 2019 ГОД</t>
  </si>
  <si>
    <t>МУНИЦИПАЛЬНОГО ОБРАЗОВАНИЯ "НАЧАЛОВСКИЙ СЕЛЬСОВЕТ" НА 2019ГОД</t>
  </si>
  <si>
    <t>ОБЕСПЕЧЕНИЕ ПРОВЕДЕНИЯ ВЫБОРОВ И РЕФЕРЕНДУМОВ</t>
  </si>
  <si>
    <t>Специальные расходы</t>
  </si>
  <si>
    <t>880</t>
  </si>
  <si>
    <t>Расходы на проведение выборов Главы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2017-2019 годы"</t>
  </si>
  <si>
    <t>III</t>
  </si>
  <si>
    <t>ВЕДОМСТВЕННАЯ СТРУКТУРА РАСХОДОВ МУНИЦИПАЛЬНОГО ОБРАЗОВАНИЯ "НАЧАЛОВСКИЙ СЕЛЬСОВЕТ" НА 2019 ГОД</t>
  </si>
  <si>
    <t>ПОДРАЗДЕЛАМ, ЦЕЛЕВЫМ СТАТЬЯМ И ВИДАМ РАСХОДОВ КЛАССИФИКАЦИИ РАСХОДОВ БЮДЖЕТА НА 2019 ГОД</t>
  </si>
  <si>
    <t>2019 год Сумма, тыс. руб.</t>
  </si>
  <si>
    <t>150</t>
  </si>
  <si>
    <t>00060</t>
  </si>
  <si>
    <t>Приложение №5</t>
  </si>
  <si>
    <t>Приложение №6</t>
  </si>
  <si>
    <t xml:space="preserve">Получение бюджетных кредитов от других бюджетов бюджетной системы Российской Федерации </t>
  </si>
  <si>
    <t xml:space="preserve">Бюджетные кредиты от других бюджетов бюджетной системы Российской Федерациив </t>
  </si>
  <si>
    <t>Исполнение судебных актов Российской Федерации и мировых соглашений по возмещению причиненного вреда</t>
  </si>
  <si>
    <t>Реализация указа Президента РФ в рамках  муниципальной программы "Развитие культуры муниципального образования "Началовский сельсовет" на 2017-2019 годы"</t>
  </si>
  <si>
    <t>Изменение остатков средств на счетах учету средств бюджетов</t>
  </si>
  <si>
    <t xml:space="preserve">Прочая закупка товаров, работ и услуг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</si>
  <si>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</si>
  <si>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март</t>
  </si>
  <si>
    <t>первоначальный</t>
  </si>
  <si>
    <t>№1 "21"марта 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</si>
</sst>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43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9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2" tint="-0.0999699980020523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i/>
      <sz val="7"/>
      <color theme="1"/>
      <name val="Times New Roman"/>
      <family val="1"/>
    </font>
    <font>
      <sz val="20"/>
      <color theme="1"/>
      <name val="Times New Roman"/>
      <family val="1"/>
    </font>
    <font>
      <i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u val="single"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74" fillId="0" borderId="0" xfId="0" applyFont="1" applyAlignment="1">
      <alignment horizontal="left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2" fontId="79" fillId="0" borderId="12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2" fontId="77" fillId="0" borderId="12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textRotation="90" wrapText="1"/>
    </xf>
    <xf numFmtId="0" fontId="81" fillId="0" borderId="10" xfId="0" applyFont="1" applyBorder="1" applyAlignment="1">
      <alignment horizontal="left" vertical="center" wrapText="1"/>
    </xf>
    <xf numFmtId="2" fontId="76" fillId="0" borderId="12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2" fillId="0" borderId="11" xfId="0" applyNumberFormat="1" applyFont="1" applyBorder="1" applyAlignment="1">
      <alignment horizontal="center" vertical="center"/>
    </xf>
    <xf numFmtId="0" fontId="83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vertical="center" wrapText="1"/>
    </xf>
    <xf numFmtId="0" fontId="80" fillId="0" borderId="14" xfId="0" applyFont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7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6" xfId="0" applyFont="1" applyBorder="1" applyAlignment="1">
      <alignment/>
    </xf>
    <xf numFmtId="2" fontId="87" fillId="0" borderId="16" xfId="0" applyNumberFormat="1" applyFont="1" applyBorder="1" applyAlignment="1">
      <alignment horizontal="center" vertical="center"/>
    </xf>
    <xf numFmtId="2" fontId="86" fillId="0" borderId="0" xfId="0" applyNumberFormat="1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/>
    </xf>
    <xf numFmtId="49" fontId="86" fillId="0" borderId="11" xfId="0" applyNumberFormat="1" applyFont="1" applyBorder="1" applyAlignment="1">
      <alignment horizontal="center" vertical="center"/>
    </xf>
    <xf numFmtId="49" fontId="86" fillId="0" borderId="16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2" fontId="89" fillId="0" borderId="16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2" fontId="86" fillId="0" borderId="16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33" borderId="10" xfId="0" applyFont="1" applyFill="1" applyBorder="1" applyAlignment="1">
      <alignment horizontal="left" vertical="center" wrapText="1"/>
    </xf>
    <xf numFmtId="49" fontId="86" fillId="33" borderId="11" xfId="0" applyNumberFormat="1" applyFont="1" applyFill="1" applyBorder="1" applyAlignment="1">
      <alignment horizontal="center" vertical="center"/>
    </xf>
    <xf numFmtId="49" fontId="86" fillId="33" borderId="16" xfId="0" applyNumberFormat="1" applyFont="1" applyFill="1" applyBorder="1" applyAlignment="1">
      <alignment horizontal="center" vertical="center"/>
    </xf>
    <xf numFmtId="2" fontId="86" fillId="33" borderId="16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 wrapText="1"/>
    </xf>
    <xf numFmtId="2" fontId="89" fillId="33" borderId="16" xfId="0" applyNumberFormat="1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left" vertical="center" wrapText="1"/>
    </xf>
    <xf numFmtId="172" fontId="89" fillId="33" borderId="16" xfId="0" applyNumberFormat="1" applyFont="1" applyFill="1" applyBorder="1" applyAlignment="1">
      <alignment horizontal="center" vertical="center"/>
    </xf>
    <xf numFmtId="172" fontId="86" fillId="33" borderId="16" xfId="0" applyNumberFormat="1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2" fontId="87" fillId="33" borderId="16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/>
    </xf>
    <xf numFmtId="0" fontId="74" fillId="0" borderId="14" xfId="0" applyFont="1" applyBorder="1" applyAlignment="1">
      <alignment horizontal="center" vertical="center" textRotation="90" wrapText="1"/>
    </xf>
    <xf numFmtId="0" fontId="91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12" xfId="0" applyFont="1" applyBorder="1" applyAlignment="1">
      <alignment/>
    </xf>
    <xf numFmtId="49" fontId="75" fillId="0" borderId="12" xfId="0" applyNumberFormat="1" applyFont="1" applyFill="1" applyBorder="1" applyAlignment="1">
      <alignment horizontal="center" vertical="center"/>
    </xf>
    <xf numFmtId="2" fontId="86" fillId="0" borderId="12" xfId="0" applyNumberFormat="1" applyFont="1" applyBorder="1" applyAlignment="1">
      <alignment/>
    </xf>
    <xf numFmtId="2" fontId="86" fillId="34" borderId="12" xfId="0" applyNumberFormat="1" applyFont="1" applyFill="1" applyBorder="1" applyAlignment="1">
      <alignment/>
    </xf>
    <xf numFmtId="0" fontId="86" fillId="0" borderId="12" xfId="0" applyFont="1" applyBorder="1" applyAlignment="1">
      <alignment/>
    </xf>
    <xf numFmtId="2" fontId="87" fillId="0" borderId="12" xfId="0" applyNumberFormat="1" applyFont="1" applyBorder="1" applyAlignment="1">
      <alignment/>
    </xf>
    <xf numFmtId="16" fontId="86" fillId="0" borderId="0" xfId="0" applyNumberFormat="1" applyFont="1" applyAlignment="1">
      <alignment/>
    </xf>
    <xf numFmtId="16" fontId="7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2" fontId="86" fillId="34" borderId="16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center" wrapText="1"/>
    </xf>
    <xf numFmtId="2" fontId="86" fillId="6" borderId="16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/>
    </xf>
    <xf numFmtId="0" fontId="75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0" fontId="75" fillId="0" borderId="13" xfId="0" applyFont="1" applyFill="1" applyBorder="1" applyAlignment="1">
      <alignment horizontal="center" vertical="center" textRotation="90" wrapText="1"/>
    </xf>
    <xf numFmtId="0" fontId="75" fillId="0" borderId="14" xfId="0" applyFont="1" applyFill="1" applyBorder="1" applyAlignment="1">
      <alignment horizontal="center" vertical="center" textRotation="90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/>
    </xf>
    <xf numFmtId="2" fontId="76" fillId="0" borderId="12" xfId="0" applyNumberFormat="1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2" fontId="92" fillId="0" borderId="12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2" fontId="75" fillId="0" borderId="12" xfId="0" applyNumberFormat="1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98" fillId="0" borderId="0" xfId="0" applyFont="1" applyAlignment="1">
      <alignment/>
    </xf>
    <xf numFmtId="2" fontId="98" fillId="0" borderId="0" xfId="0" applyNumberFormat="1" applyFont="1" applyAlignment="1">
      <alignment/>
    </xf>
    <xf numFmtId="0" fontId="98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left" vertical="center" wrapText="1"/>
    </xf>
    <xf numFmtId="0" fontId="98" fillId="0" borderId="0" xfId="0" applyFont="1" applyFill="1" applyAlignment="1">
      <alignment horizontal="left"/>
    </xf>
    <xf numFmtId="0" fontId="98" fillId="0" borderId="0" xfId="0" applyFont="1" applyFill="1" applyAlignment="1">
      <alignment/>
    </xf>
    <xf numFmtId="0" fontId="100" fillId="0" borderId="1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textRotation="90" wrapText="1"/>
    </xf>
    <xf numFmtId="0" fontId="102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2" fontId="75" fillId="0" borderId="12" xfId="0" applyNumberFormat="1" applyFont="1" applyBorder="1" applyAlignment="1">
      <alignment/>
    </xf>
    <xf numFmtId="0" fontId="103" fillId="0" borderId="12" xfId="0" applyFont="1" applyFill="1" applyBorder="1" applyAlignment="1">
      <alignment/>
    </xf>
    <xf numFmtId="49" fontId="103" fillId="0" borderId="12" xfId="0" applyNumberFormat="1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2" fontId="100" fillId="0" borderId="12" xfId="0" applyNumberFormat="1" applyFont="1" applyFill="1" applyBorder="1" applyAlignment="1">
      <alignment horizontal="center" vertical="center"/>
    </xf>
    <xf numFmtId="2" fontId="101" fillId="0" borderId="12" xfId="0" applyNumberFormat="1" applyFont="1" applyFill="1" applyBorder="1" applyAlignment="1">
      <alignment horizontal="center" vertical="center"/>
    </xf>
    <xf numFmtId="2" fontId="98" fillId="0" borderId="12" xfId="0" applyNumberFormat="1" applyFont="1" applyFill="1" applyBorder="1" applyAlignment="1">
      <alignment horizontal="center" vertical="center"/>
    </xf>
    <xf numFmtId="2" fontId="86" fillId="0" borderId="16" xfId="0" applyNumberFormat="1" applyFont="1" applyFill="1" applyBorder="1" applyAlignment="1">
      <alignment horizontal="center" vertical="center"/>
    </xf>
    <xf numFmtId="0" fontId="86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19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left"/>
    </xf>
    <xf numFmtId="0" fontId="105" fillId="7" borderId="0" xfId="0" applyFont="1" applyFill="1" applyAlignment="1">
      <alignment horizontal="center"/>
    </xf>
    <xf numFmtId="0" fontId="86" fillId="7" borderId="0" xfId="0" applyFont="1" applyFill="1" applyAlignment="1">
      <alignment horizontal="center"/>
    </xf>
    <xf numFmtId="0" fontId="87" fillId="0" borderId="0" xfId="0" applyFont="1" applyAlignment="1">
      <alignment horizontal="left"/>
    </xf>
    <xf numFmtId="0" fontId="74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74" fillId="0" borderId="12" xfId="0" applyFont="1" applyBorder="1" applyAlignment="1">
      <alignment horizontal="center" vertical="center" textRotation="90" wrapText="1"/>
    </xf>
    <xf numFmtId="0" fontId="74" fillId="0" borderId="14" xfId="0" applyFont="1" applyBorder="1" applyAlignment="1">
      <alignment horizontal="center" vertical="center" textRotation="90" wrapText="1"/>
    </xf>
    <xf numFmtId="0" fontId="106" fillId="0" borderId="0" xfId="0" applyFont="1" applyAlignment="1">
      <alignment horizontal="center"/>
    </xf>
    <xf numFmtId="0" fontId="106" fillId="0" borderId="15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107" fillId="0" borderId="10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6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textRotation="90" wrapText="1"/>
    </xf>
    <xf numFmtId="0" fontId="107" fillId="0" borderId="18" xfId="0" applyFont="1" applyBorder="1" applyAlignment="1">
      <alignment horizontal="center" vertical="center" textRotation="90" wrapText="1"/>
    </xf>
    <xf numFmtId="0" fontId="74" fillId="0" borderId="14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 textRotation="90" wrapText="1"/>
    </xf>
    <xf numFmtId="0" fontId="75" fillId="0" borderId="12" xfId="0" applyFont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textRotation="90"/>
    </xf>
    <xf numFmtId="0" fontId="75" fillId="0" borderId="21" xfId="0" applyFont="1" applyFill="1" applyBorder="1" applyAlignment="1">
      <alignment horizontal="center" vertical="center" textRotation="90"/>
    </xf>
    <xf numFmtId="0" fontId="108" fillId="0" borderId="15" xfId="0" applyFont="1" applyFill="1" applyBorder="1" applyAlignment="1">
      <alignment/>
    </xf>
    <xf numFmtId="0" fontId="76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108" fillId="0" borderId="0" xfId="0" applyFont="1" applyFill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textRotation="90" wrapText="1"/>
    </xf>
    <xf numFmtId="0" fontId="75" fillId="0" borderId="14" xfId="0" applyFont="1" applyFill="1" applyBorder="1" applyAlignment="1">
      <alignment horizontal="center" vertical="center" textRotation="90" wrapText="1"/>
    </xf>
    <xf numFmtId="0" fontId="75" fillId="0" borderId="12" xfId="0" applyFont="1" applyFill="1" applyBorder="1" applyAlignment="1">
      <alignment horizontal="center" vertical="center" textRotation="90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98" fillId="0" borderId="14" xfId="0" applyFont="1" applyFill="1" applyBorder="1" applyAlignment="1">
      <alignment horizontal="center" vertical="center" textRotation="90" wrapText="1"/>
    </xf>
    <xf numFmtId="0" fontId="98" fillId="0" borderId="18" xfId="0" applyFont="1" applyFill="1" applyBorder="1" applyAlignment="1">
      <alignment horizontal="center" vertical="center" textRotation="90" wrapText="1"/>
    </xf>
    <xf numFmtId="0" fontId="98" fillId="0" borderId="14" xfId="0" applyFont="1" applyFill="1" applyBorder="1" applyAlignment="1">
      <alignment horizontal="center" vertical="center" textRotation="90"/>
    </xf>
    <xf numFmtId="0" fontId="98" fillId="0" borderId="18" xfId="0" applyFont="1" applyFill="1" applyBorder="1" applyAlignment="1">
      <alignment horizontal="center" vertical="center" textRotation="90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left"/>
    </xf>
    <xf numFmtId="0" fontId="98" fillId="0" borderId="0" xfId="0" applyFont="1" applyFill="1" applyAlignment="1">
      <alignment horizontal="left"/>
    </xf>
    <xf numFmtId="0" fontId="98" fillId="0" borderId="14" xfId="0" applyFont="1" applyFill="1" applyBorder="1" applyAlignment="1">
      <alignment horizontal="center" vertical="center" wrapText="1"/>
    </xf>
    <xf numFmtId="0" fontId="98" fillId="0" borderId="18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esktop\&#1052;&#1086;&#1080;%20&#1076;&#1086;&#1082;&#1091;&#1084;&#1077;&#1085;&#1090;&#1099;\&#1053;&#1072;&#1095;&#1072;&#1083;&#1086;&#1074;&#1086;\&#1041;&#1102;&#1076;&#1078;&#1077;&#1090;\2018%20&#1075;&#1086;&#1076;\&#1073;&#1102;&#1076;&#1078;&#1077;&#1090;&#1085;&#1072;&#1103;%20&#1089;&#1084;&#1077;&#1090;&#1072;\&#1053;&#1072;&#1095;&#1072;&#1083;&#1086;&#1074;&#1086;\&#1048;&#1079;&#1084;&#1077;&#1085;&#1077;&#1085;&#1080;&#1103;%201%20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бюджет"/>
    </sheetNames>
    <sheetDataSet>
      <sheetData sheetId="0">
        <row r="31">
          <cell r="BV31">
            <v>441700</v>
          </cell>
        </row>
        <row r="32">
          <cell r="BV32">
            <v>133400</v>
          </cell>
        </row>
        <row r="34">
          <cell r="BV34">
            <v>313340</v>
          </cell>
        </row>
        <row r="35">
          <cell r="BV35">
            <v>94620</v>
          </cell>
        </row>
        <row r="37">
          <cell r="BV37">
            <v>95770</v>
          </cell>
        </row>
        <row r="39">
          <cell r="BV39">
            <v>1354000</v>
          </cell>
        </row>
        <row r="40">
          <cell r="BV40">
            <v>50000</v>
          </cell>
        </row>
        <row r="41">
          <cell r="BV41">
            <v>408910</v>
          </cell>
        </row>
        <row r="42">
          <cell r="BV42">
            <v>187130</v>
          </cell>
        </row>
        <row r="43">
          <cell r="BV43">
            <v>30000</v>
          </cell>
        </row>
        <row r="44">
          <cell r="BV44">
            <v>1000000</v>
          </cell>
        </row>
        <row r="45">
          <cell r="BV45">
            <v>10000</v>
          </cell>
        </row>
        <row r="46">
          <cell r="BV46">
            <v>500000</v>
          </cell>
        </row>
        <row r="47">
          <cell r="BV47">
            <v>1600000</v>
          </cell>
        </row>
        <row r="48">
          <cell r="BV48">
            <v>200000</v>
          </cell>
        </row>
        <row r="49">
          <cell r="BV49">
            <v>572870</v>
          </cell>
        </row>
        <row r="50">
          <cell r="BV50">
            <v>1000000</v>
          </cell>
        </row>
        <row r="51">
          <cell r="BV51">
            <v>120000</v>
          </cell>
        </row>
        <row r="52">
          <cell r="BV52">
            <v>115000</v>
          </cell>
        </row>
        <row r="53">
          <cell r="BV53">
            <v>40000</v>
          </cell>
        </row>
        <row r="54">
          <cell r="BV54">
            <v>80000</v>
          </cell>
        </row>
        <row r="57">
          <cell r="BV57">
            <v>242400</v>
          </cell>
        </row>
        <row r="58">
          <cell r="BV58">
            <v>75480</v>
          </cell>
        </row>
        <row r="59">
          <cell r="BV59">
            <v>15000</v>
          </cell>
        </row>
        <row r="60">
          <cell r="BV60">
            <v>59320</v>
          </cell>
        </row>
        <row r="63">
          <cell r="BV63">
            <v>10000</v>
          </cell>
        </row>
        <row r="64">
          <cell r="BV64">
            <v>10000</v>
          </cell>
        </row>
        <row r="65">
          <cell r="BV65">
            <v>10000</v>
          </cell>
        </row>
        <row r="66">
          <cell r="BV66">
            <v>10000</v>
          </cell>
        </row>
        <row r="67">
          <cell r="BV67">
            <v>10000</v>
          </cell>
        </row>
        <row r="69">
          <cell r="BV69">
            <v>0</v>
          </cell>
        </row>
        <row r="70">
          <cell r="BV70">
            <v>0</v>
          </cell>
        </row>
        <row r="71">
          <cell r="BV71">
            <v>0</v>
          </cell>
        </row>
        <row r="72">
          <cell r="BV72">
            <v>0</v>
          </cell>
        </row>
        <row r="73">
          <cell r="BV73">
            <v>4500</v>
          </cell>
        </row>
        <row r="75">
          <cell r="BV75">
            <v>0</v>
          </cell>
        </row>
        <row r="76">
          <cell r="BV76">
            <v>0</v>
          </cell>
        </row>
        <row r="77">
          <cell r="BV77">
            <v>0</v>
          </cell>
        </row>
        <row r="78">
          <cell r="BV78">
            <v>0</v>
          </cell>
        </row>
        <row r="79">
          <cell r="BV79">
            <v>4500</v>
          </cell>
        </row>
        <row r="81">
          <cell r="BV81">
            <v>46000</v>
          </cell>
        </row>
        <row r="84">
          <cell r="BV84">
            <v>13000</v>
          </cell>
        </row>
        <row r="87">
          <cell r="BV87">
            <v>0</v>
          </cell>
        </row>
        <row r="88">
          <cell r="BV88">
            <v>100000</v>
          </cell>
        </row>
        <row r="89">
          <cell r="BV89">
            <v>10000</v>
          </cell>
        </row>
        <row r="90">
          <cell r="BV90">
            <v>900000</v>
          </cell>
        </row>
        <row r="91">
          <cell r="BV91">
            <v>100000</v>
          </cell>
        </row>
        <row r="92">
          <cell r="BV92">
            <v>100000</v>
          </cell>
        </row>
        <row r="93">
          <cell r="BV93">
            <v>100000</v>
          </cell>
        </row>
        <row r="94">
          <cell r="BV94">
            <v>190000</v>
          </cell>
        </row>
        <row r="96">
          <cell r="BV96">
            <v>0</v>
          </cell>
        </row>
        <row r="97">
          <cell r="BV97">
            <v>1300000</v>
          </cell>
        </row>
        <row r="98">
          <cell r="BV98">
            <v>10000</v>
          </cell>
        </row>
        <row r="99">
          <cell r="BV99">
            <v>130000</v>
          </cell>
        </row>
        <row r="100">
          <cell r="BV100">
            <v>650000</v>
          </cell>
        </row>
        <row r="101">
          <cell r="BV101">
            <v>0</v>
          </cell>
        </row>
        <row r="102">
          <cell r="BV102">
            <v>700000</v>
          </cell>
        </row>
        <row r="103">
          <cell r="BV103">
            <v>500000</v>
          </cell>
        </row>
        <row r="105">
          <cell r="BV105">
            <v>0</v>
          </cell>
        </row>
        <row r="106">
          <cell r="BV106">
            <v>0</v>
          </cell>
        </row>
        <row r="107">
          <cell r="BV107">
            <v>10000</v>
          </cell>
        </row>
        <row r="108">
          <cell r="BV108">
            <v>50000</v>
          </cell>
        </row>
        <row r="109">
          <cell r="BV109">
            <v>10000</v>
          </cell>
        </row>
        <row r="110">
          <cell r="BV110">
            <v>10000</v>
          </cell>
        </row>
        <row r="111">
          <cell r="BV111">
            <v>300000</v>
          </cell>
        </row>
        <row r="112">
          <cell r="BV112">
            <v>20000</v>
          </cell>
        </row>
        <row r="115">
          <cell r="BV115">
            <v>294710</v>
          </cell>
        </row>
        <row r="117">
          <cell r="BV117">
            <v>0</v>
          </cell>
        </row>
        <row r="119">
          <cell r="BV119">
            <v>84000</v>
          </cell>
        </row>
        <row r="121">
          <cell r="BV121">
            <v>120000</v>
          </cell>
        </row>
        <row r="124">
          <cell r="BV124">
            <v>86390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view="pageBreakPreview" zoomScaleSheetLayoutView="100" zoomScalePageLayoutView="0" workbookViewId="0" topLeftCell="A10">
      <selection activeCell="P7" sqref="P7"/>
    </sheetView>
  </sheetViews>
  <sheetFormatPr defaultColWidth="9.140625" defaultRowHeight="15"/>
  <cols>
    <col min="1" max="1" width="50.57421875" style="52" customWidth="1"/>
    <col min="2" max="2" width="5.421875" style="53" customWidth="1"/>
    <col min="3" max="3" width="3.00390625" style="53" bestFit="1" customWidth="1"/>
    <col min="4" max="4" width="3.28125" style="53" customWidth="1"/>
    <col min="5" max="5" width="3.00390625" style="53" customWidth="1"/>
    <col min="6" max="6" width="4.28125" style="53" customWidth="1"/>
    <col min="7" max="7" width="3.00390625" style="53" customWidth="1"/>
    <col min="8" max="8" width="7.140625" style="53" customWidth="1"/>
    <col min="9" max="9" width="5.57421875" style="53" customWidth="1"/>
    <col min="10" max="10" width="13.140625" style="53" customWidth="1"/>
    <col min="11" max="11" width="9.140625" style="53" hidden="1" customWidth="1"/>
    <col min="12" max="12" width="12.57421875" style="53" hidden="1" customWidth="1"/>
    <col min="13" max="13" width="0" style="53" hidden="1" customWidth="1"/>
    <col min="14" max="16384" width="9.140625" style="53" customWidth="1"/>
  </cols>
  <sheetData>
    <row r="1" spans="8:10" ht="15.75">
      <c r="H1" s="97"/>
      <c r="I1" s="171"/>
      <c r="J1" s="172"/>
    </row>
    <row r="2" spans="2:10" ht="15.75">
      <c r="B2" s="173" t="s">
        <v>93</v>
      </c>
      <c r="C2" s="173"/>
      <c r="D2" s="173"/>
      <c r="E2" s="173"/>
      <c r="F2" s="173"/>
      <c r="G2" s="173"/>
      <c r="H2" s="173"/>
      <c r="I2" s="173"/>
      <c r="J2" s="173"/>
    </row>
    <row r="3" spans="2:10" ht="15.75">
      <c r="B3" s="170" t="s">
        <v>92</v>
      </c>
      <c r="C3" s="170"/>
      <c r="D3" s="170"/>
      <c r="E3" s="170"/>
      <c r="F3" s="170"/>
      <c r="G3" s="170"/>
      <c r="H3" s="170"/>
      <c r="I3" s="170"/>
      <c r="J3" s="170"/>
    </row>
    <row r="4" spans="2:15" ht="15.75">
      <c r="B4" s="170" t="s">
        <v>91</v>
      </c>
      <c r="C4" s="170"/>
      <c r="D4" s="170"/>
      <c r="E4" s="170"/>
      <c r="F4" s="170"/>
      <c r="G4" s="170"/>
      <c r="H4" s="170"/>
      <c r="I4" s="170"/>
      <c r="J4" s="170"/>
      <c r="O4" s="87"/>
    </row>
    <row r="5" spans="2:10" ht="15.75">
      <c r="B5" s="170" t="s">
        <v>442</v>
      </c>
      <c r="C5" s="170"/>
      <c r="D5" s="170"/>
      <c r="E5" s="170"/>
      <c r="F5" s="170"/>
      <c r="G5" s="170"/>
      <c r="H5" s="170"/>
      <c r="I5" s="170"/>
      <c r="J5" s="170"/>
    </row>
    <row r="6" spans="3:10" ht="15.75">
      <c r="C6" s="54"/>
      <c r="D6" s="54"/>
      <c r="E6" s="54"/>
      <c r="F6" s="54"/>
      <c r="G6" s="54"/>
      <c r="H6" s="54"/>
      <c r="I6" s="54"/>
      <c r="J6" s="161"/>
    </row>
    <row r="7" spans="3:10" ht="15.75">
      <c r="C7" s="54"/>
      <c r="D7" s="54"/>
      <c r="E7" s="54"/>
      <c r="F7" s="54"/>
      <c r="G7" s="54"/>
      <c r="H7" s="54"/>
      <c r="I7" s="54"/>
      <c r="J7" s="161"/>
    </row>
    <row r="8" spans="1:10" ht="15.75">
      <c r="A8" s="176" t="s">
        <v>12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5.75">
      <c r="A9" s="176" t="s">
        <v>419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5.75">
      <c r="A10" s="175" t="s">
        <v>0</v>
      </c>
      <c r="B10" s="177" t="s">
        <v>1</v>
      </c>
      <c r="C10" s="174" t="s">
        <v>10</v>
      </c>
      <c r="D10" s="174"/>
      <c r="E10" s="174"/>
      <c r="F10" s="174"/>
      <c r="G10" s="174"/>
      <c r="H10" s="174" t="s">
        <v>11</v>
      </c>
      <c r="I10" s="174"/>
      <c r="J10" s="175" t="s">
        <v>9</v>
      </c>
    </row>
    <row r="11" spans="1:11" ht="246.75">
      <c r="A11" s="175"/>
      <c r="B11" s="178"/>
      <c r="C11" s="86" t="s">
        <v>2</v>
      </c>
      <c r="D11" s="86" t="s">
        <v>3</v>
      </c>
      <c r="E11" s="86" t="s">
        <v>4</v>
      </c>
      <c r="F11" s="86" t="s">
        <v>5</v>
      </c>
      <c r="G11" s="86" t="s">
        <v>6</v>
      </c>
      <c r="H11" s="86" t="s">
        <v>7</v>
      </c>
      <c r="I11" s="86" t="s">
        <v>8</v>
      </c>
      <c r="J11" s="175"/>
      <c r="K11" s="95"/>
    </row>
    <row r="12" spans="1:13" ht="15.75">
      <c r="A12" s="55" t="s">
        <v>13</v>
      </c>
      <c r="B12" s="56"/>
      <c r="C12" s="57"/>
      <c r="D12" s="57"/>
      <c r="E12" s="57"/>
      <c r="F12" s="57"/>
      <c r="G12" s="57"/>
      <c r="H12" s="57"/>
      <c r="I12" s="58"/>
      <c r="J12" s="59">
        <f>J13+J48</f>
        <v>29997.74308</v>
      </c>
      <c r="K12" s="91" t="s">
        <v>440</v>
      </c>
      <c r="L12" s="91"/>
      <c r="M12" s="91"/>
    </row>
    <row r="13" spans="1:13" ht="31.5">
      <c r="A13" s="61" t="s">
        <v>14</v>
      </c>
      <c r="B13" s="62" t="s">
        <v>418</v>
      </c>
      <c r="C13" s="63" t="s">
        <v>53</v>
      </c>
      <c r="D13" s="63" t="s">
        <v>54</v>
      </c>
      <c r="E13" s="63" t="s">
        <v>54</v>
      </c>
      <c r="F13" s="63" t="s">
        <v>52</v>
      </c>
      <c r="G13" s="63" t="s">
        <v>54</v>
      </c>
      <c r="H13" s="63" t="s">
        <v>55</v>
      </c>
      <c r="I13" s="64" t="s">
        <v>52</v>
      </c>
      <c r="J13" s="59">
        <f>J14+J19+J22+J30+J34+J38+J42+J45</f>
        <v>20207.3</v>
      </c>
      <c r="K13" s="91"/>
      <c r="L13" s="94"/>
      <c r="M13" s="94"/>
    </row>
    <row r="14" spans="1:13" ht="15.75">
      <c r="A14" s="65" t="s">
        <v>15</v>
      </c>
      <c r="B14" s="62" t="s">
        <v>418</v>
      </c>
      <c r="C14" s="63" t="s">
        <v>53</v>
      </c>
      <c r="D14" s="63" t="s">
        <v>56</v>
      </c>
      <c r="E14" s="63" t="s">
        <v>54</v>
      </c>
      <c r="F14" s="63" t="s">
        <v>52</v>
      </c>
      <c r="G14" s="63" t="s">
        <v>54</v>
      </c>
      <c r="H14" s="63" t="s">
        <v>55</v>
      </c>
      <c r="I14" s="64" t="s">
        <v>52</v>
      </c>
      <c r="J14" s="66">
        <f>J15</f>
        <v>1684</v>
      </c>
      <c r="K14" s="91"/>
      <c r="L14" s="93"/>
      <c r="M14" s="93"/>
    </row>
    <row r="15" spans="1:13" ht="15.75">
      <c r="A15" s="67" t="s">
        <v>16</v>
      </c>
      <c r="B15" s="62" t="s">
        <v>418</v>
      </c>
      <c r="C15" s="63" t="s">
        <v>53</v>
      </c>
      <c r="D15" s="63" t="s">
        <v>56</v>
      </c>
      <c r="E15" s="63" t="s">
        <v>57</v>
      </c>
      <c r="F15" s="63" t="s">
        <v>52</v>
      </c>
      <c r="G15" s="63" t="s">
        <v>56</v>
      </c>
      <c r="H15" s="63" t="s">
        <v>55</v>
      </c>
      <c r="I15" s="64" t="s">
        <v>58</v>
      </c>
      <c r="J15" s="68">
        <f>J16+J17+J18</f>
        <v>1684</v>
      </c>
      <c r="K15" s="91"/>
      <c r="L15" s="93"/>
      <c r="M15" s="93"/>
    </row>
    <row r="16" spans="1:13" ht="94.5">
      <c r="A16" s="69" t="s">
        <v>35</v>
      </c>
      <c r="B16" s="62" t="s">
        <v>418</v>
      </c>
      <c r="C16" s="63" t="s">
        <v>53</v>
      </c>
      <c r="D16" s="63" t="s">
        <v>56</v>
      </c>
      <c r="E16" s="63" t="s">
        <v>57</v>
      </c>
      <c r="F16" s="63" t="s">
        <v>59</v>
      </c>
      <c r="G16" s="63" t="s">
        <v>56</v>
      </c>
      <c r="H16" s="63" t="s">
        <v>55</v>
      </c>
      <c r="I16" s="64" t="s">
        <v>58</v>
      </c>
      <c r="J16" s="68">
        <v>1600</v>
      </c>
      <c r="K16" s="91"/>
      <c r="L16" s="93"/>
      <c r="M16" s="93"/>
    </row>
    <row r="17" spans="1:13" ht="141.75">
      <c r="A17" s="69" t="s">
        <v>17</v>
      </c>
      <c r="B17" s="62" t="s">
        <v>418</v>
      </c>
      <c r="C17" s="63" t="s">
        <v>53</v>
      </c>
      <c r="D17" s="63" t="s">
        <v>56</v>
      </c>
      <c r="E17" s="63" t="s">
        <v>57</v>
      </c>
      <c r="F17" s="63" t="s">
        <v>60</v>
      </c>
      <c r="G17" s="63" t="s">
        <v>56</v>
      </c>
      <c r="H17" s="63" t="s">
        <v>55</v>
      </c>
      <c r="I17" s="64" t="s">
        <v>58</v>
      </c>
      <c r="J17" s="68">
        <v>42</v>
      </c>
      <c r="K17" s="91"/>
      <c r="L17" s="93"/>
      <c r="M17" s="93"/>
    </row>
    <row r="18" spans="1:13" ht="63">
      <c r="A18" s="69" t="s">
        <v>18</v>
      </c>
      <c r="B18" s="62" t="s">
        <v>418</v>
      </c>
      <c r="C18" s="63" t="s">
        <v>53</v>
      </c>
      <c r="D18" s="63" t="s">
        <v>56</v>
      </c>
      <c r="E18" s="63" t="s">
        <v>57</v>
      </c>
      <c r="F18" s="63" t="s">
        <v>61</v>
      </c>
      <c r="G18" s="63" t="s">
        <v>56</v>
      </c>
      <c r="H18" s="63" t="s">
        <v>55</v>
      </c>
      <c r="I18" s="64" t="s">
        <v>58</v>
      </c>
      <c r="J18" s="68">
        <v>42</v>
      </c>
      <c r="K18" s="91"/>
      <c r="L18" s="93"/>
      <c r="M18" s="93"/>
    </row>
    <row r="19" spans="1:13" ht="15.75">
      <c r="A19" s="65" t="s">
        <v>19</v>
      </c>
      <c r="B19" s="62" t="s">
        <v>418</v>
      </c>
      <c r="C19" s="63" t="s">
        <v>53</v>
      </c>
      <c r="D19" s="63" t="s">
        <v>62</v>
      </c>
      <c r="E19" s="63" t="s">
        <v>54</v>
      </c>
      <c r="F19" s="63" t="s">
        <v>52</v>
      </c>
      <c r="G19" s="63" t="s">
        <v>54</v>
      </c>
      <c r="H19" s="63" t="s">
        <v>55</v>
      </c>
      <c r="I19" s="64" t="s">
        <v>52</v>
      </c>
      <c r="J19" s="66">
        <f>J20</f>
        <v>300</v>
      </c>
      <c r="K19" s="91"/>
      <c r="L19" s="93"/>
      <c r="M19" s="93"/>
    </row>
    <row r="20" spans="1:13" ht="31.5">
      <c r="A20" s="67" t="s">
        <v>20</v>
      </c>
      <c r="B20" s="62" t="s">
        <v>418</v>
      </c>
      <c r="C20" s="63" t="s">
        <v>53</v>
      </c>
      <c r="D20" s="63" t="s">
        <v>62</v>
      </c>
      <c r="E20" s="63" t="s">
        <v>63</v>
      </c>
      <c r="F20" s="63" t="s">
        <v>52</v>
      </c>
      <c r="G20" s="63" t="s">
        <v>56</v>
      </c>
      <c r="H20" s="63" t="s">
        <v>55</v>
      </c>
      <c r="I20" s="64" t="s">
        <v>58</v>
      </c>
      <c r="J20" s="68">
        <f>J21</f>
        <v>300</v>
      </c>
      <c r="K20" s="91"/>
      <c r="L20" s="93"/>
      <c r="M20" s="93"/>
    </row>
    <row r="21" spans="1:13" ht="15.75">
      <c r="A21" s="69" t="s">
        <v>21</v>
      </c>
      <c r="B21" s="62" t="s">
        <v>418</v>
      </c>
      <c r="C21" s="63" t="s">
        <v>53</v>
      </c>
      <c r="D21" s="63" t="s">
        <v>62</v>
      </c>
      <c r="E21" s="63" t="s">
        <v>63</v>
      </c>
      <c r="F21" s="63" t="s">
        <v>59</v>
      </c>
      <c r="G21" s="63" t="s">
        <v>56</v>
      </c>
      <c r="H21" s="63" t="s">
        <v>55</v>
      </c>
      <c r="I21" s="64" t="s">
        <v>58</v>
      </c>
      <c r="J21" s="103">
        <v>300</v>
      </c>
      <c r="K21" s="91"/>
      <c r="L21" s="93"/>
      <c r="M21" s="93"/>
    </row>
    <row r="22" spans="1:13" ht="15.75">
      <c r="A22" s="65" t="s">
        <v>22</v>
      </c>
      <c r="B22" s="62" t="s">
        <v>418</v>
      </c>
      <c r="C22" s="63" t="s">
        <v>53</v>
      </c>
      <c r="D22" s="63" t="s">
        <v>64</v>
      </c>
      <c r="E22" s="63" t="s">
        <v>54</v>
      </c>
      <c r="F22" s="63" t="s">
        <v>52</v>
      </c>
      <c r="G22" s="63" t="s">
        <v>54</v>
      </c>
      <c r="H22" s="63" t="s">
        <v>55</v>
      </c>
      <c r="I22" s="64" t="s">
        <v>52</v>
      </c>
      <c r="J22" s="66">
        <f>J23+J25</f>
        <v>14900</v>
      </c>
      <c r="K22" s="91"/>
      <c r="L22" s="93"/>
      <c r="M22" s="93"/>
    </row>
    <row r="23" spans="1:13" ht="15.75">
      <c r="A23" s="67" t="s">
        <v>23</v>
      </c>
      <c r="B23" s="62" t="s">
        <v>418</v>
      </c>
      <c r="C23" s="63" t="s">
        <v>53</v>
      </c>
      <c r="D23" s="63" t="s">
        <v>64</v>
      </c>
      <c r="E23" s="63" t="s">
        <v>56</v>
      </c>
      <c r="F23" s="63" t="s">
        <v>52</v>
      </c>
      <c r="G23" s="63" t="s">
        <v>54</v>
      </c>
      <c r="H23" s="63" t="s">
        <v>55</v>
      </c>
      <c r="I23" s="64" t="s">
        <v>58</v>
      </c>
      <c r="J23" s="68">
        <f>J24</f>
        <v>1800</v>
      </c>
      <c r="K23" s="91"/>
      <c r="L23" s="93"/>
      <c r="M23" s="93"/>
    </row>
    <row r="24" spans="1:13" ht="63">
      <c r="A24" s="69" t="s">
        <v>36</v>
      </c>
      <c r="B24" s="62" t="s">
        <v>418</v>
      </c>
      <c r="C24" s="63" t="s">
        <v>53</v>
      </c>
      <c r="D24" s="63" t="s">
        <v>64</v>
      </c>
      <c r="E24" s="63" t="s">
        <v>56</v>
      </c>
      <c r="F24" s="63" t="s">
        <v>61</v>
      </c>
      <c r="G24" s="63" t="s">
        <v>65</v>
      </c>
      <c r="H24" s="63" t="s">
        <v>55</v>
      </c>
      <c r="I24" s="64" t="s">
        <v>58</v>
      </c>
      <c r="J24" s="68">
        <v>1800</v>
      </c>
      <c r="K24" s="91"/>
      <c r="L24" s="93"/>
      <c r="M24" s="93"/>
    </row>
    <row r="25" spans="1:13" ht="15.75">
      <c r="A25" s="67" t="s">
        <v>24</v>
      </c>
      <c r="B25" s="62" t="s">
        <v>418</v>
      </c>
      <c r="C25" s="63" t="s">
        <v>53</v>
      </c>
      <c r="D25" s="63" t="s">
        <v>64</v>
      </c>
      <c r="E25" s="63" t="s">
        <v>64</v>
      </c>
      <c r="F25" s="63" t="s">
        <v>52</v>
      </c>
      <c r="G25" s="63" t="s">
        <v>54</v>
      </c>
      <c r="H25" s="63" t="s">
        <v>55</v>
      </c>
      <c r="I25" s="64" t="s">
        <v>58</v>
      </c>
      <c r="J25" s="68">
        <f>J26+J28</f>
        <v>13100</v>
      </c>
      <c r="K25" s="91"/>
      <c r="L25" s="93"/>
      <c r="M25" s="93"/>
    </row>
    <row r="26" spans="1:13" ht="15.75">
      <c r="A26" s="69" t="s">
        <v>25</v>
      </c>
      <c r="B26" s="62" t="s">
        <v>418</v>
      </c>
      <c r="C26" s="63" t="s">
        <v>53</v>
      </c>
      <c r="D26" s="63" t="s">
        <v>64</v>
      </c>
      <c r="E26" s="63" t="s">
        <v>64</v>
      </c>
      <c r="F26" s="63" t="s">
        <v>61</v>
      </c>
      <c r="G26" s="63" t="s">
        <v>54</v>
      </c>
      <c r="H26" s="63" t="s">
        <v>55</v>
      </c>
      <c r="I26" s="64" t="s">
        <v>58</v>
      </c>
      <c r="J26" s="68">
        <f>J27</f>
        <v>6600</v>
      </c>
      <c r="K26" s="91"/>
      <c r="L26" s="93"/>
      <c r="M26" s="93"/>
    </row>
    <row r="27" spans="1:13" ht="47.25">
      <c r="A27" s="70" t="s">
        <v>26</v>
      </c>
      <c r="B27" s="62" t="s">
        <v>418</v>
      </c>
      <c r="C27" s="63" t="s">
        <v>53</v>
      </c>
      <c r="D27" s="63" t="s">
        <v>64</v>
      </c>
      <c r="E27" s="63" t="s">
        <v>64</v>
      </c>
      <c r="F27" s="63" t="s">
        <v>66</v>
      </c>
      <c r="G27" s="63" t="s">
        <v>65</v>
      </c>
      <c r="H27" s="63" t="s">
        <v>55</v>
      </c>
      <c r="I27" s="64" t="s">
        <v>58</v>
      </c>
      <c r="J27" s="68">
        <v>6600</v>
      </c>
      <c r="K27" s="91"/>
      <c r="L27" s="93"/>
      <c r="M27" s="93"/>
    </row>
    <row r="28" spans="1:13" ht="15.75">
      <c r="A28" s="69" t="s">
        <v>27</v>
      </c>
      <c r="B28" s="62" t="s">
        <v>418</v>
      </c>
      <c r="C28" s="63" t="s">
        <v>53</v>
      </c>
      <c r="D28" s="63" t="s">
        <v>64</v>
      </c>
      <c r="E28" s="63" t="s">
        <v>64</v>
      </c>
      <c r="F28" s="63" t="s">
        <v>67</v>
      </c>
      <c r="G28" s="63" t="s">
        <v>54</v>
      </c>
      <c r="H28" s="63" t="s">
        <v>55</v>
      </c>
      <c r="I28" s="64" t="s">
        <v>58</v>
      </c>
      <c r="J28" s="68">
        <f>J29</f>
        <v>6500</v>
      </c>
      <c r="K28" s="91"/>
      <c r="L28" s="93"/>
      <c r="M28" s="93"/>
    </row>
    <row r="29" spans="1:13" ht="47.25">
      <c r="A29" s="70" t="s">
        <v>28</v>
      </c>
      <c r="B29" s="62" t="s">
        <v>418</v>
      </c>
      <c r="C29" s="63" t="s">
        <v>53</v>
      </c>
      <c r="D29" s="63" t="s">
        <v>64</v>
      </c>
      <c r="E29" s="63" t="s">
        <v>64</v>
      </c>
      <c r="F29" s="63" t="s">
        <v>68</v>
      </c>
      <c r="G29" s="63" t="s">
        <v>65</v>
      </c>
      <c r="H29" s="63" t="s">
        <v>55</v>
      </c>
      <c r="I29" s="64" t="s">
        <v>58</v>
      </c>
      <c r="J29" s="165">
        <v>6500</v>
      </c>
      <c r="K29" s="91"/>
      <c r="L29" s="93"/>
      <c r="M29" s="93"/>
    </row>
    <row r="30" spans="1:13" ht="63">
      <c r="A30" s="65" t="s">
        <v>29</v>
      </c>
      <c r="B30" s="62" t="s">
        <v>73</v>
      </c>
      <c r="C30" s="63" t="s">
        <v>53</v>
      </c>
      <c r="D30" s="63" t="s">
        <v>74</v>
      </c>
      <c r="E30" s="63" t="s">
        <v>54</v>
      </c>
      <c r="F30" s="63" t="s">
        <v>52</v>
      </c>
      <c r="G30" s="63" t="s">
        <v>54</v>
      </c>
      <c r="H30" s="63" t="s">
        <v>55</v>
      </c>
      <c r="I30" s="64" t="s">
        <v>52</v>
      </c>
      <c r="J30" s="66">
        <f>J31</f>
        <v>3.3</v>
      </c>
      <c r="K30" s="91"/>
      <c r="L30" s="93"/>
      <c r="M30" s="93"/>
    </row>
    <row r="31" spans="1:13" ht="141.75">
      <c r="A31" s="67" t="s">
        <v>235</v>
      </c>
      <c r="B31" s="62" t="s">
        <v>73</v>
      </c>
      <c r="C31" s="63" t="s">
        <v>53</v>
      </c>
      <c r="D31" s="63" t="s">
        <v>74</v>
      </c>
      <c r="E31" s="63" t="s">
        <v>69</v>
      </c>
      <c r="F31" s="63" t="s">
        <v>52</v>
      </c>
      <c r="G31" s="63" t="s">
        <v>54</v>
      </c>
      <c r="H31" s="63" t="s">
        <v>55</v>
      </c>
      <c r="I31" s="64" t="s">
        <v>75</v>
      </c>
      <c r="J31" s="68">
        <f>J32</f>
        <v>3.3</v>
      </c>
      <c r="K31" s="91"/>
      <c r="L31" s="93"/>
      <c r="M31" s="93"/>
    </row>
    <row r="32" spans="1:13" ht="110.25">
      <c r="A32" s="69" t="s">
        <v>236</v>
      </c>
      <c r="B32" s="62" t="s">
        <v>73</v>
      </c>
      <c r="C32" s="63" t="s">
        <v>53</v>
      </c>
      <c r="D32" s="63" t="s">
        <v>74</v>
      </c>
      <c r="E32" s="63" t="s">
        <v>69</v>
      </c>
      <c r="F32" s="63" t="s">
        <v>67</v>
      </c>
      <c r="G32" s="63" t="s">
        <v>54</v>
      </c>
      <c r="H32" s="63" t="s">
        <v>55</v>
      </c>
      <c r="I32" s="64" t="s">
        <v>75</v>
      </c>
      <c r="J32" s="68">
        <f>J33</f>
        <v>3.3</v>
      </c>
      <c r="K32" s="91"/>
      <c r="L32" s="93"/>
      <c r="M32" s="93"/>
    </row>
    <row r="33" spans="1:13" ht="110.25">
      <c r="A33" s="71" t="s">
        <v>237</v>
      </c>
      <c r="B33" s="62" t="s">
        <v>73</v>
      </c>
      <c r="C33" s="72" t="s">
        <v>53</v>
      </c>
      <c r="D33" s="72" t="s">
        <v>74</v>
      </c>
      <c r="E33" s="72" t="s">
        <v>69</v>
      </c>
      <c r="F33" s="72" t="s">
        <v>238</v>
      </c>
      <c r="G33" s="72" t="s">
        <v>65</v>
      </c>
      <c r="H33" s="72" t="s">
        <v>55</v>
      </c>
      <c r="I33" s="73" t="s">
        <v>75</v>
      </c>
      <c r="J33" s="74">
        <v>3.3</v>
      </c>
      <c r="K33" s="91"/>
      <c r="L33" s="93"/>
      <c r="M33" s="93"/>
    </row>
    <row r="34" spans="1:13" ht="47.25">
      <c r="A34" s="75" t="s">
        <v>30</v>
      </c>
      <c r="B34" s="62" t="s">
        <v>73</v>
      </c>
      <c r="C34" s="72" t="s">
        <v>53</v>
      </c>
      <c r="D34" s="72" t="s">
        <v>76</v>
      </c>
      <c r="E34" s="72" t="s">
        <v>54</v>
      </c>
      <c r="F34" s="72" t="s">
        <v>52</v>
      </c>
      <c r="G34" s="72" t="s">
        <v>54</v>
      </c>
      <c r="H34" s="72" t="s">
        <v>55</v>
      </c>
      <c r="I34" s="73" t="s">
        <v>52</v>
      </c>
      <c r="J34" s="76">
        <f>J35</f>
        <v>300</v>
      </c>
      <c r="K34" s="91"/>
      <c r="L34" s="93"/>
      <c r="M34" s="93"/>
    </row>
    <row r="35" spans="1:13" ht="31.5">
      <c r="A35" s="77" t="s">
        <v>31</v>
      </c>
      <c r="B35" s="62" t="s">
        <v>73</v>
      </c>
      <c r="C35" s="72" t="s">
        <v>53</v>
      </c>
      <c r="D35" s="72" t="s">
        <v>76</v>
      </c>
      <c r="E35" s="72" t="s">
        <v>56</v>
      </c>
      <c r="F35" s="72" t="s">
        <v>52</v>
      </c>
      <c r="G35" s="72" t="s">
        <v>54</v>
      </c>
      <c r="H35" s="72" t="s">
        <v>55</v>
      </c>
      <c r="I35" s="73" t="s">
        <v>77</v>
      </c>
      <c r="J35" s="74">
        <f>J36</f>
        <v>300</v>
      </c>
      <c r="K35" s="91"/>
      <c r="L35" s="93"/>
      <c r="M35" s="93"/>
    </row>
    <row r="36" spans="1:13" ht="31.5">
      <c r="A36" s="78" t="s">
        <v>32</v>
      </c>
      <c r="B36" s="62" t="s">
        <v>73</v>
      </c>
      <c r="C36" s="72" t="s">
        <v>53</v>
      </c>
      <c r="D36" s="72" t="s">
        <v>76</v>
      </c>
      <c r="E36" s="72" t="s">
        <v>56</v>
      </c>
      <c r="F36" s="72" t="s">
        <v>78</v>
      </c>
      <c r="G36" s="72" t="s">
        <v>54</v>
      </c>
      <c r="H36" s="72" t="s">
        <v>55</v>
      </c>
      <c r="I36" s="73" t="s">
        <v>77</v>
      </c>
      <c r="J36" s="74">
        <f>J37</f>
        <v>300</v>
      </c>
      <c r="K36" s="91"/>
      <c r="L36" s="93"/>
      <c r="M36" s="93"/>
    </row>
    <row r="37" spans="1:13" ht="47.25">
      <c r="A37" s="71" t="s">
        <v>190</v>
      </c>
      <c r="B37" s="62" t="s">
        <v>73</v>
      </c>
      <c r="C37" s="72" t="s">
        <v>53</v>
      </c>
      <c r="D37" s="72" t="s">
        <v>76</v>
      </c>
      <c r="E37" s="72" t="s">
        <v>56</v>
      </c>
      <c r="F37" s="72" t="s">
        <v>79</v>
      </c>
      <c r="G37" s="72" t="s">
        <v>65</v>
      </c>
      <c r="H37" s="72" t="s">
        <v>55</v>
      </c>
      <c r="I37" s="73" t="s">
        <v>77</v>
      </c>
      <c r="J37" s="74">
        <v>300</v>
      </c>
      <c r="K37" s="91"/>
      <c r="L37" s="93"/>
      <c r="M37" s="93"/>
    </row>
    <row r="38" spans="1:13" ht="31.5">
      <c r="A38" s="75" t="s">
        <v>33</v>
      </c>
      <c r="B38" s="62" t="s">
        <v>73</v>
      </c>
      <c r="C38" s="72" t="s">
        <v>53</v>
      </c>
      <c r="D38" s="72" t="s">
        <v>80</v>
      </c>
      <c r="E38" s="72" t="s">
        <v>54</v>
      </c>
      <c r="F38" s="72" t="s">
        <v>52</v>
      </c>
      <c r="G38" s="72" t="s">
        <v>54</v>
      </c>
      <c r="H38" s="72" t="s">
        <v>55</v>
      </c>
      <c r="I38" s="73" t="s">
        <v>52</v>
      </c>
      <c r="J38" s="76">
        <f>J39</f>
        <v>3000</v>
      </c>
      <c r="K38" s="91"/>
      <c r="L38" s="93"/>
      <c r="M38" s="93"/>
    </row>
    <row r="39" spans="1:13" ht="141.75">
      <c r="A39" s="77" t="s">
        <v>34</v>
      </c>
      <c r="B39" s="62" t="s">
        <v>73</v>
      </c>
      <c r="C39" s="72" t="s">
        <v>53</v>
      </c>
      <c r="D39" s="72" t="s">
        <v>80</v>
      </c>
      <c r="E39" s="72" t="s">
        <v>57</v>
      </c>
      <c r="F39" s="72" t="s">
        <v>52</v>
      </c>
      <c r="G39" s="72" t="s">
        <v>54</v>
      </c>
      <c r="H39" s="72" t="s">
        <v>55</v>
      </c>
      <c r="I39" s="73" t="s">
        <v>81</v>
      </c>
      <c r="J39" s="74">
        <f>J40</f>
        <v>3000</v>
      </c>
      <c r="K39" s="91"/>
      <c r="L39" s="93"/>
      <c r="M39" s="93"/>
    </row>
    <row r="40" spans="1:13" ht="126">
      <c r="A40" s="78" t="s">
        <v>37</v>
      </c>
      <c r="B40" s="62" t="s">
        <v>73</v>
      </c>
      <c r="C40" s="72" t="s">
        <v>53</v>
      </c>
      <c r="D40" s="72" t="s">
        <v>80</v>
      </c>
      <c r="E40" s="72" t="s">
        <v>57</v>
      </c>
      <c r="F40" s="72" t="s">
        <v>71</v>
      </c>
      <c r="G40" s="72" t="s">
        <v>65</v>
      </c>
      <c r="H40" s="72" t="s">
        <v>55</v>
      </c>
      <c r="I40" s="73" t="s">
        <v>81</v>
      </c>
      <c r="J40" s="74">
        <f>J41</f>
        <v>3000</v>
      </c>
      <c r="K40" s="91"/>
      <c r="L40" s="93"/>
      <c r="M40" s="93"/>
    </row>
    <row r="41" spans="1:13" ht="126">
      <c r="A41" s="71" t="s">
        <v>38</v>
      </c>
      <c r="B41" s="62" t="s">
        <v>73</v>
      </c>
      <c r="C41" s="72" t="s">
        <v>53</v>
      </c>
      <c r="D41" s="72" t="s">
        <v>80</v>
      </c>
      <c r="E41" s="72" t="s">
        <v>57</v>
      </c>
      <c r="F41" s="72" t="s">
        <v>72</v>
      </c>
      <c r="G41" s="72" t="s">
        <v>65</v>
      </c>
      <c r="H41" s="72" t="s">
        <v>55</v>
      </c>
      <c r="I41" s="73" t="s">
        <v>81</v>
      </c>
      <c r="J41" s="74">
        <v>3000</v>
      </c>
      <c r="K41" s="91"/>
      <c r="L41" s="93"/>
      <c r="M41" s="93"/>
    </row>
    <row r="42" spans="1:13" ht="31.5">
      <c r="A42" s="75" t="s">
        <v>39</v>
      </c>
      <c r="B42" s="62" t="s">
        <v>73</v>
      </c>
      <c r="C42" s="72" t="s">
        <v>53</v>
      </c>
      <c r="D42" s="72" t="s">
        <v>83</v>
      </c>
      <c r="E42" s="72" t="s">
        <v>54</v>
      </c>
      <c r="F42" s="72" t="s">
        <v>52</v>
      </c>
      <c r="G42" s="72" t="s">
        <v>54</v>
      </c>
      <c r="H42" s="72" t="s">
        <v>55</v>
      </c>
      <c r="I42" s="73" t="s">
        <v>52</v>
      </c>
      <c r="J42" s="76">
        <f>J43</f>
        <v>8</v>
      </c>
      <c r="K42" s="91"/>
      <c r="L42" s="93"/>
      <c r="M42" s="93"/>
    </row>
    <row r="43" spans="1:13" ht="47.25">
      <c r="A43" s="77" t="s">
        <v>40</v>
      </c>
      <c r="B43" s="62" t="s">
        <v>73</v>
      </c>
      <c r="C43" s="72" t="s">
        <v>53</v>
      </c>
      <c r="D43" s="72" t="s">
        <v>83</v>
      </c>
      <c r="E43" s="72" t="s">
        <v>84</v>
      </c>
      <c r="F43" s="72" t="s">
        <v>52</v>
      </c>
      <c r="G43" s="72" t="s">
        <v>54</v>
      </c>
      <c r="H43" s="72" t="s">
        <v>55</v>
      </c>
      <c r="I43" s="73" t="s">
        <v>82</v>
      </c>
      <c r="J43" s="74">
        <f>J44</f>
        <v>8</v>
      </c>
      <c r="K43" s="91"/>
      <c r="L43" s="93"/>
      <c r="M43" s="93"/>
    </row>
    <row r="44" spans="1:13" ht="47.25">
      <c r="A44" s="78" t="s">
        <v>191</v>
      </c>
      <c r="B44" s="62" t="s">
        <v>73</v>
      </c>
      <c r="C44" s="72" t="s">
        <v>53</v>
      </c>
      <c r="D44" s="72" t="s">
        <v>83</v>
      </c>
      <c r="E44" s="72" t="s">
        <v>84</v>
      </c>
      <c r="F44" s="72" t="s">
        <v>71</v>
      </c>
      <c r="G44" s="72" t="s">
        <v>65</v>
      </c>
      <c r="H44" s="72" t="s">
        <v>55</v>
      </c>
      <c r="I44" s="73" t="s">
        <v>82</v>
      </c>
      <c r="J44" s="74">
        <v>8</v>
      </c>
      <c r="K44" s="91"/>
      <c r="L44" s="93"/>
      <c r="M44" s="93"/>
    </row>
    <row r="45" spans="1:13" ht="15.75">
      <c r="A45" s="75" t="s">
        <v>41</v>
      </c>
      <c r="B45" s="62" t="s">
        <v>73</v>
      </c>
      <c r="C45" s="72" t="s">
        <v>53</v>
      </c>
      <c r="D45" s="72" t="s">
        <v>85</v>
      </c>
      <c r="E45" s="72" t="s">
        <v>54</v>
      </c>
      <c r="F45" s="72" t="s">
        <v>52</v>
      </c>
      <c r="G45" s="72" t="s">
        <v>54</v>
      </c>
      <c r="H45" s="72" t="s">
        <v>55</v>
      </c>
      <c r="I45" s="73" t="s">
        <v>52</v>
      </c>
      <c r="J45" s="79">
        <f>J46</f>
        <v>12</v>
      </c>
      <c r="K45" s="91"/>
      <c r="L45" s="93"/>
      <c r="M45" s="93"/>
    </row>
    <row r="46" spans="1:13" ht="15.75">
      <c r="A46" s="77" t="s">
        <v>41</v>
      </c>
      <c r="B46" s="62" t="s">
        <v>73</v>
      </c>
      <c r="C46" s="72" t="s">
        <v>53</v>
      </c>
      <c r="D46" s="72" t="s">
        <v>85</v>
      </c>
      <c r="E46" s="72" t="s">
        <v>62</v>
      </c>
      <c r="F46" s="72" t="s">
        <v>52</v>
      </c>
      <c r="G46" s="72" t="s">
        <v>54</v>
      </c>
      <c r="H46" s="72" t="s">
        <v>55</v>
      </c>
      <c r="I46" s="73" t="s">
        <v>86</v>
      </c>
      <c r="J46" s="80">
        <f>J47</f>
        <v>12</v>
      </c>
      <c r="K46" s="91"/>
      <c r="L46" s="93"/>
      <c r="M46" s="93"/>
    </row>
    <row r="47" spans="1:13" ht="31.5">
      <c r="A47" s="78" t="s">
        <v>42</v>
      </c>
      <c r="B47" s="62" t="s">
        <v>73</v>
      </c>
      <c r="C47" s="72" t="s">
        <v>53</v>
      </c>
      <c r="D47" s="72" t="s">
        <v>85</v>
      </c>
      <c r="E47" s="72" t="s">
        <v>62</v>
      </c>
      <c r="F47" s="72" t="s">
        <v>71</v>
      </c>
      <c r="G47" s="72" t="s">
        <v>65</v>
      </c>
      <c r="H47" s="72" t="s">
        <v>55</v>
      </c>
      <c r="I47" s="73" t="s">
        <v>86</v>
      </c>
      <c r="J47" s="80">
        <v>12</v>
      </c>
      <c r="K47" s="91"/>
      <c r="L47" s="93"/>
      <c r="M47" s="93"/>
    </row>
    <row r="48" spans="1:13" ht="15.75">
      <c r="A48" s="81" t="s">
        <v>43</v>
      </c>
      <c r="B48" s="62" t="s">
        <v>73</v>
      </c>
      <c r="C48" s="72" t="s">
        <v>87</v>
      </c>
      <c r="D48" s="72" t="s">
        <v>54</v>
      </c>
      <c r="E48" s="72" t="s">
        <v>54</v>
      </c>
      <c r="F48" s="72" t="s">
        <v>52</v>
      </c>
      <c r="G48" s="72" t="s">
        <v>54</v>
      </c>
      <c r="H48" s="72" t="s">
        <v>55</v>
      </c>
      <c r="I48" s="73" t="s">
        <v>52</v>
      </c>
      <c r="J48" s="82">
        <f>J49</f>
        <v>9790.443080000001</v>
      </c>
      <c r="K48" s="91"/>
      <c r="L48" s="93"/>
      <c r="M48" s="93"/>
    </row>
    <row r="49" spans="1:13" ht="47.25">
      <c r="A49" s="75" t="s">
        <v>44</v>
      </c>
      <c r="B49" s="62" t="s">
        <v>73</v>
      </c>
      <c r="C49" s="72" t="s">
        <v>87</v>
      </c>
      <c r="D49" s="72" t="s">
        <v>57</v>
      </c>
      <c r="E49" s="72" t="s">
        <v>54</v>
      </c>
      <c r="F49" s="72" t="s">
        <v>52</v>
      </c>
      <c r="G49" s="72" t="s">
        <v>54</v>
      </c>
      <c r="H49" s="72" t="s">
        <v>55</v>
      </c>
      <c r="I49" s="73" t="s">
        <v>52</v>
      </c>
      <c r="J49" s="76">
        <f>J50+J55+J58</f>
        <v>9790.443080000001</v>
      </c>
      <c r="K49" s="91"/>
      <c r="L49" s="93"/>
      <c r="M49" s="93"/>
    </row>
    <row r="50" spans="1:13" ht="31.5">
      <c r="A50" s="83" t="s">
        <v>258</v>
      </c>
      <c r="B50" s="62" t="s">
        <v>73</v>
      </c>
      <c r="C50" s="72" t="s">
        <v>87</v>
      </c>
      <c r="D50" s="72" t="s">
        <v>57</v>
      </c>
      <c r="E50" s="72" t="s">
        <v>65</v>
      </c>
      <c r="F50" s="72" t="s">
        <v>52</v>
      </c>
      <c r="G50" s="72" t="s">
        <v>54</v>
      </c>
      <c r="H50" s="72" t="s">
        <v>55</v>
      </c>
      <c r="I50" s="73" t="s">
        <v>429</v>
      </c>
      <c r="J50" s="74">
        <f>J51+J53</f>
        <v>9382.2</v>
      </c>
      <c r="K50" s="91"/>
      <c r="L50" s="93"/>
      <c r="M50" s="93"/>
    </row>
    <row r="51" spans="1:22" ht="31.5">
      <c r="A51" s="78" t="s">
        <v>45</v>
      </c>
      <c r="B51" s="62" t="s">
        <v>73</v>
      </c>
      <c r="C51" s="72" t="s">
        <v>87</v>
      </c>
      <c r="D51" s="72" t="s">
        <v>57</v>
      </c>
      <c r="E51" s="72" t="s">
        <v>259</v>
      </c>
      <c r="F51" s="72" t="s">
        <v>88</v>
      </c>
      <c r="G51" s="72" t="s">
        <v>54</v>
      </c>
      <c r="H51" s="72" t="s">
        <v>55</v>
      </c>
      <c r="I51" s="73" t="s">
        <v>429</v>
      </c>
      <c r="J51" s="74">
        <f>J52</f>
        <v>9382.2</v>
      </c>
      <c r="K51" s="91"/>
      <c r="L51" s="93"/>
      <c r="M51" s="93"/>
      <c r="N51" s="166"/>
      <c r="O51" s="167"/>
      <c r="P51" s="167"/>
      <c r="Q51" s="167"/>
      <c r="R51" s="167"/>
      <c r="S51" s="167"/>
      <c r="T51" s="167"/>
      <c r="U51" s="167"/>
      <c r="V51" s="167"/>
    </row>
    <row r="52" spans="1:13" ht="31.5">
      <c r="A52" s="71" t="s">
        <v>46</v>
      </c>
      <c r="B52" s="62" t="s">
        <v>73</v>
      </c>
      <c r="C52" s="72" t="s">
        <v>87</v>
      </c>
      <c r="D52" s="72" t="s">
        <v>57</v>
      </c>
      <c r="E52" s="72" t="s">
        <v>259</v>
      </c>
      <c r="F52" s="72" t="s">
        <v>88</v>
      </c>
      <c r="G52" s="72" t="s">
        <v>65</v>
      </c>
      <c r="H52" s="72" t="s">
        <v>55</v>
      </c>
      <c r="I52" s="73" t="s">
        <v>429</v>
      </c>
      <c r="J52" s="74">
        <v>9382.2</v>
      </c>
      <c r="K52" s="91"/>
      <c r="L52" s="93"/>
      <c r="M52" s="93"/>
    </row>
    <row r="53" spans="1:13" ht="47.25">
      <c r="A53" s="78" t="s">
        <v>413</v>
      </c>
      <c r="B53" s="62" t="s">
        <v>73</v>
      </c>
      <c r="C53" s="72" t="s">
        <v>87</v>
      </c>
      <c r="D53" s="72" t="s">
        <v>57</v>
      </c>
      <c r="E53" s="72" t="s">
        <v>259</v>
      </c>
      <c r="F53" s="72" t="s">
        <v>414</v>
      </c>
      <c r="G53" s="72" t="s">
        <v>54</v>
      </c>
      <c r="H53" s="72" t="s">
        <v>55</v>
      </c>
      <c r="I53" s="73" t="s">
        <v>429</v>
      </c>
      <c r="J53" s="74">
        <f>J54</f>
        <v>0</v>
      </c>
      <c r="K53" s="91"/>
      <c r="L53" s="93"/>
      <c r="M53" s="93"/>
    </row>
    <row r="54" spans="1:13" ht="47.25">
      <c r="A54" s="71" t="s">
        <v>413</v>
      </c>
      <c r="B54" s="62" t="s">
        <v>73</v>
      </c>
      <c r="C54" s="72" t="s">
        <v>87</v>
      </c>
      <c r="D54" s="72" t="s">
        <v>57</v>
      </c>
      <c r="E54" s="72" t="s">
        <v>259</v>
      </c>
      <c r="F54" s="72" t="s">
        <v>414</v>
      </c>
      <c r="G54" s="72" t="s">
        <v>65</v>
      </c>
      <c r="H54" s="72" t="s">
        <v>55</v>
      </c>
      <c r="I54" s="73" t="s">
        <v>429</v>
      </c>
      <c r="J54" s="165">
        <v>0</v>
      </c>
      <c r="K54" s="91"/>
      <c r="L54" s="93"/>
      <c r="M54" s="93"/>
    </row>
    <row r="55" spans="1:13" ht="31.5">
      <c r="A55" s="83" t="s">
        <v>255</v>
      </c>
      <c r="B55" s="62" t="s">
        <v>73</v>
      </c>
      <c r="C55" s="72" t="s">
        <v>87</v>
      </c>
      <c r="D55" s="72" t="s">
        <v>57</v>
      </c>
      <c r="E55" s="72" t="s">
        <v>260</v>
      </c>
      <c r="F55" s="72" t="s">
        <v>52</v>
      </c>
      <c r="G55" s="72" t="s">
        <v>54</v>
      </c>
      <c r="H55" s="72" t="s">
        <v>55</v>
      </c>
      <c r="I55" s="73" t="s">
        <v>429</v>
      </c>
      <c r="J55" s="74">
        <f>J56</f>
        <v>408.24308</v>
      </c>
      <c r="K55" s="91"/>
      <c r="L55" s="93"/>
      <c r="M55" s="93"/>
    </row>
    <row r="56" spans="1:13" ht="47.25">
      <c r="A56" s="78" t="s">
        <v>47</v>
      </c>
      <c r="B56" s="62" t="s">
        <v>73</v>
      </c>
      <c r="C56" s="72" t="s">
        <v>87</v>
      </c>
      <c r="D56" s="72" t="s">
        <v>57</v>
      </c>
      <c r="E56" s="72" t="s">
        <v>261</v>
      </c>
      <c r="F56" s="72" t="s">
        <v>262</v>
      </c>
      <c r="G56" s="72" t="s">
        <v>54</v>
      </c>
      <c r="H56" s="72" t="s">
        <v>55</v>
      </c>
      <c r="I56" s="73" t="s">
        <v>429</v>
      </c>
      <c r="J56" s="74">
        <f>J57</f>
        <v>408.24308</v>
      </c>
      <c r="K56" s="91"/>
      <c r="L56" s="93"/>
      <c r="M56" s="93"/>
    </row>
    <row r="57" spans="1:22" ht="63">
      <c r="A57" s="71" t="s">
        <v>48</v>
      </c>
      <c r="B57" s="62" t="s">
        <v>73</v>
      </c>
      <c r="C57" s="72" t="s">
        <v>87</v>
      </c>
      <c r="D57" s="72" t="s">
        <v>57</v>
      </c>
      <c r="E57" s="72" t="s">
        <v>261</v>
      </c>
      <c r="F57" s="72" t="s">
        <v>262</v>
      </c>
      <c r="G57" s="72" t="s">
        <v>65</v>
      </c>
      <c r="H57" s="72" t="s">
        <v>55</v>
      </c>
      <c r="I57" s="73" t="s">
        <v>429</v>
      </c>
      <c r="J57" s="98">
        <f>382.115+26.12808</f>
        <v>408.24308</v>
      </c>
      <c r="K57" s="92">
        <v>26.12808</v>
      </c>
      <c r="L57" s="93"/>
      <c r="M57" s="93"/>
      <c r="N57" s="168"/>
      <c r="O57" s="169"/>
      <c r="P57" s="169"/>
      <c r="Q57" s="169"/>
      <c r="R57" s="169"/>
      <c r="S57" s="169"/>
      <c r="T57" s="169"/>
      <c r="U57" s="169"/>
      <c r="V57" s="169"/>
    </row>
    <row r="58" spans="1:13" ht="47.25">
      <c r="A58" s="83" t="s">
        <v>49</v>
      </c>
      <c r="B58" s="62" t="s">
        <v>73</v>
      </c>
      <c r="C58" s="72" t="s">
        <v>87</v>
      </c>
      <c r="D58" s="72" t="s">
        <v>57</v>
      </c>
      <c r="E58" s="72" t="s">
        <v>84</v>
      </c>
      <c r="F58" s="72" t="s">
        <v>52</v>
      </c>
      <c r="G58" s="72" t="s">
        <v>54</v>
      </c>
      <c r="H58" s="72" t="s">
        <v>55</v>
      </c>
      <c r="I58" s="73" t="s">
        <v>429</v>
      </c>
      <c r="J58" s="74">
        <f>J59</f>
        <v>0</v>
      </c>
      <c r="K58" s="91"/>
      <c r="L58" s="93"/>
      <c r="M58" s="93"/>
    </row>
    <row r="59" spans="1:13" ht="31.5">
      <c r="A59" s="78" t="s">
        <v>50</v>
      </c>
      <c r="B59" s="62" t="s">
        <v>73</v>
      </c>
      <c r="C59" s="72" t="s">
        <v>87</v>
      </c>
      <c r="D59" s="72" t="s">
        <v>57</v>
      </c>
      <c r="E59" s="72" t="s">
        <v>84</v>
      </c>
      <c r="F59" s="72" t="s">
        <v>71</v>
      </c>
      <c r="G59" s="72" t="s">
        <v>54</v>
      </c>
      <c r="H59" s="72" t="s">
        <v>55</v>
      </c>
      <c r="I59" s="73" t="s">
        <v>429</v>
      </c>
      <c r="J59" s="74">
        <f>J60</f>
        <v>0</v>
      </c>
      <c r="K59" s="91"/>
      <c r="L59" s="93"/>
      <c r="M59" s="93"/>
    </row>
    <row r="60" spans="1:13" ht="47.25">
      <c r="A60" s="71" t="s">
        <v>51</v>
      </c>
      <c r="B60" s="62" t="s">
        <v>73</v>
      </c>
      <c r="C60" s="72" t="s">
        <v>87</v>
      </c>
      <c r="D60" s="72" t="s">
        <v>57</v>
      </c>
      <c r="E60" s="72" t="s">
        <v>84</v>
      </c>
      <c r="F60" s="72" t="s">
        <v>89</v>
      </c>
      <c r="G60" s="72" t="s">
        <v>65</v>
      </c>
      <c r="H60" s="72" t="s">
        <v>55</v>
      </c>
      <c r="I60" s="73" t="s">
        <v>429</v>
      </c>
      <c r="J60" s="98">
        <v>0</v>
      </c>
      <c r="K60" s="91"/>
      <c r="L60" s="93"/>
      <c r="M60" s="93"/>
    </row>
    <row r="61" spans="1:12" ht="15.75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60">
        <f>K60</f>
        <v>0</v>
      </c>
      <c r="L61" s="60">
        <f>SUM(L13:L60)</f>
        <v>0</v>
      </c>
    </row>
    <row r="62" spans="1:11" ht="15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60">
        <f>SUM(K13:K61)</f>
        <v>26.12808</v>
      </c>
    </row>
    <row r="63" spans="1:10" ht="15.75">
      <c r="A63" s="84"/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15.75">
      <c r="A64" s="84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5.75">
      <c r="A65" s="84"/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15.75">
      <c r="A66" s="84"/>
      <c r="B66" s="85"/>
      <c r="C66" s="85"/>
      <c r="D66" s="85"/>
      <c r="E66" s="85"/>
      <c r="F66" s="85"/>
      <c r="G66" s="85"/>
      <c r="H66" s="85"/>
      <c r="I66" s="85"/>
      <c r="J66" s="85"/>
    </row>
    <row r="67" spans="1:10" ht="15.75">
      <c r="A67" s="84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5.75">
      <c r="A68" s="84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15.75">
      <c r="A69" s="84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15.75">
      <c r="A70" s="84"/>
      <c r="B70" s="85"/>
      <c r="C70" s="85"/>
      <c r="D70" s="85"/>
      <c r="E70" s="85"/>
      <c r="F70" s="85"/>
      <c r="G70" s="85"/>
      <c r="H70" s="85"/>
      <c r="I70" s="85"/>
      <c r="J70" s="85"/>
    </row>
    <row r="71" spans="1:10" ht="15.75">
      <c r="A71" s="84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15.75">
      <c r="A72" s="84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5.75">
      <c r="A73" s="84"/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15.75">
      <c r="A74" s="84"/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15.75">
      <c r="A75" s="84"/>
      <c r="B75" s="85"/>
      <c r="C75" s="85"/>
      <c r="D75" s="85"/>
      <c r="E75" s="85"/>
      <c r="F75" s="85"/>
      <c r="G75" s="85"/>
      <c r="H75" s="85"/>
      <c r="I75" s="85"/>
      <c r="J75" s="85"/>
    </row>
    <row r="76" spans="1:10" ht="15.75">
      <c r="A76" s="84"/>
      <c r="B76" s="85"/>
      <c r="C76" s="85"/>
      <c r="D76" s="85"/>
      <c r="E76" s="85"/>
      <c r="F76" s="85"/>
      <c r="G76" s="85"/>
      <c r="H76" s="85"/>
      <c r="I76" s="85"/>
      <c r="J76" s="85"/>
    </row>
    <row r="77" spans="1:10" ht="15.75">
      <c r="A77" s="84"/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15.75">
      <c r="A78" s="84"/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5.75">
      <c r="A79" s="84"/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15.75">
      <c r="A80" s="84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5.75">
      <c r="A81" s="84"/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15.75">
      <c r="A82" s="84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15.75">
      <c r="A83" s="84"/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15.75">
      <c r="A84" s="84"/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15.75">
      <c r="A85" s="84"/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5.75">
      <c r="A86" s="84"/>
      <c r="B86" s="85"/>
      <c r="C86" s="85"/>
      <c r="D86" s="85"/>
      <c r="E86" s="85"/>
      <c r="F86" s="85"/>
      <c r="G86" s="85"/>
      <c r="H86" s="85"/>
      <c r="I86" s="85"/>
      <c r="J86" s="85"/>
    </row>
    <row r="87" spans="1:10" ht="15.75">
      <c r="A87" s="84"/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15.75">
      <c r="A88" s="84"/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15.75">
      <c r="A89" s="84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15.75">
      <c r="A90" s="84"/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15.75">
      <c r="A91" s="84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15.75">
      <c r="A92" s="84"/>
      <c r="B92" s="85"/>
      <c r="C92" s="85"/>
      <c r="D92" s="85"/>
      <c r="E92" s="85"/>
      <c r="F92" s="85"/>
      <c r="G92" s="85"/>
      <c r="H92" s="85"/>
      <c r="I92" s="85"/>
      <c r="J92" s="85"/>
    </row>
    <row r="93" spans="1:10" ht="15.75">
      <c r="A93" s="84"/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15.75">
      <c r="A94" s="84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5.75">
      <c r="A95" s="84"/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15.75">
      <c r="A96" s="84"/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15.75">
      <c r="A97" s="84"/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5.75">
      <c r="A98" s="84"/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15.75">
      <c r="A99" s="84"/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15.75">
      <c r="A100" s="84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 ht="15.75">
      <c r="A101" s="84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 ht="15.75">
      <c r="A102" s="84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15.75">
      <c r="A103" s="84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 ht="15.75">
      <c r="A104" s="84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5.75">
      <c r="A105" s="84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ht="15.75">
      <c r="A106" s="84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ht="15.75">
      <c r="A107" s="84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15.75">
      <c r="A108" s="84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15.75">
      <c r="A109" s="84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15.75">
      <c r="A110" s="84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15.75">
      <c r="A111" s="84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15.75">
      <c r="A112" s="84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 ht="15.75">
      <c r="A113" s="84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ht="15.75">
      <c r="A114" s="84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ht="15.75">
      <c r="A115" s="84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.75">
      <c r="A116" s="84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ht="15.75">
      <c r="A117" s="84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 ht="15.75">
      <c r="A118" s="84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 ht="15.75">
      <c r="A119" s="84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 ht="15.75">
      <c r="A120" s="84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 ht="15.75">
      <c r="A121" s="84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 ht="15.75">
      <c r="A122" s="84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 ht="15.75">
      <c r="A123" s="84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15.75">
      <c r="A124" s="84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ht="15.75">
      <c r="A125" s="84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15.75">
      <c r="A126" s="84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15.75">
      <c r="A127" s="84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 ht="15.75">
      <c r="A128" s="84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 ht="15.75">
      <c r="A129" s="84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 ht="15.75">
      <c r="A130" s="84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 ht="15.75">
      <c r="A131" s="84"/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1:10" ht="15.75">
      <c r="A132" s="84"/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1:10" ht="15.75">
      <c r="A133" s="84"/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ht="15.75">
      <c r="A134" s="84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5.75">
      <c r="A135" s="84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 ht="15.75">
      <c r="A136" s="84"/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1:10" ht="15.75">
      <c r="A137" s="84"/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15.75">
      <c r="A138" s="84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 ht="15.75">
      <c r="A139" s="84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ht="15.75">
      <c r="A140" s="84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15.75">
      <c r="A141" s="84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0" ht="15.75">
      <c r="A142" s="84"/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1:10" ht="15.75">
      <c r="A143" s="84"/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 ht="15.75">
      <c r="A144" s="84"/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 ht="15.75">
      <c r="A145" s="84"/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1:10" ht="15.75">
      <c r="A146" s="84"/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1:10" ht="15.75">
      <c r="A147" s="84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0" ht="15.75">
      <c r="A148" s="84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 ht="15.75">
      <c r="A149" s="84"/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1:10" ht="15.75">
      <c r="A150" s="84"/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1:10" ht="15.75">
      <c r="A151" s="84"/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 ht="15.75">
      <c r="A152" s="84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.75">
      <c r="A153" s="84"/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1:10" ht="15.75">
      <c r="A154" s="84"/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 ht="15.75">
      <c r="A155" s="84"/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1:10" ht="15.75">
      <c r="A156" s="84"/>
      <c r="B156" s="85"/>
      <c r="C156" s="85"/>
      <c r="D156" s="85"/>
      <c r="E156" s="85"/>
      <c r="F156" s="85"/>
      <c r="G156" s="85"/>
      <c r="H156" s="85"/>
      <c r="I156" s="85"/>
      <c r="J156" s="85"/>
    </row>
  </sheetData>
  <sheetProtection/>
  <mergeCells count="14">
    <mergeCell ref="A8:J8"/>
    <mergeCell ref="A10:A11"/>
    <mergeCell ref="B10:B11"/>
    <mergeCell ref="B3:J3"/>
    <mergeCell ref="N51:V51"/>
    <mergeCell ref="N57:V57"/>
    <mergeCell ref="B4:J4"/>
    <mergeCell ref="B5:J5"/>
    <mergeCell ref="I1:J1"/>
    <mergeCell ref="B2:J2"/>
    <mergeCell ref="C10:G10"/>
    <mergeCell ref="H10:I10"/>
    <mergeCell ref="J10:J11"/>
    <mergeCell ref="A9:J9"/>
  </mergeCells>
  <printOptions horizontalCentered="1"/>
  <pageMargins left="0.7874015748031497" right="0.3937007874015748" top="0.3937007874015748" bottom="0.3937007874015748" header="0.31496062992125984" footer="0.31496062992125984"/>
  <pageSetup horizontalDpi="180" verticalDpi="180" orientation="portrait" paperSize="9" scale="85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84" zoomScaleSheetLayoutView="84" zoomScalePageLayoutView="0" workbookViewId="0" topLeftCell="A1">
      <selection activeCell="D5" sqref="D5"/>
    </sheetView>
  </sheetViews>
  <sheetFormatPr defaultColWidth="9.140625" defaultRowHeight="15"/>
  <cols>
    <col min="1" max="1" width="3.28125" style="1" customWidth="1"/>
    <col min="2" max="2" width="40.7109375" style="2" customWidth="1"/>
    <col min="3" max="3" width="5.140625" style="1" customWidth="1"/>
    <col min="4" max="4" width="5.00390625" style="1" customWidth="1"/>
    <col min="5" max="5" width="4.8515625" style="1" customWidth="1"/>
    <col min="6" max="7" width="4.140625" style="1" customWidth="1"/>
    <col min="8" max="8" width="5.28125" style="1" customWidth="1"/>
    <col min="9" max="9" width="8.8515625" style="1" customWidth="1"/>
    <col min="10" max="10" width="9.140625" style="1" customWidth="1"/>
    <col min="11" max="16384" width="9.140625" style="1" customWidth="1"/>
  </cols>
  <sheetData>
    <row r="1" spans="4:10" ht="15">
      <c r="D1" s="181" t="s">
        <v>171</v>
      </c>
      <c r="E1" s="181"/>
      <c r="F1" s="181"/>
      <c r="G1" s="181"/>
      <c r="H1" s="181"/>
      <c r="I1" s="181"/>
      <c r="J1" s="181"/>
    </row>
    <row r="2" spans="4:10" ht="15">
      <c r="D2" s="182" t="s">
        <v>92</v>
      </c>
      <c r="E2" s="182"/>
      <c r="F2" s="182"/>
      <c r="G2" s="182"/>
      <c r="H2" s="182"/>
      <c r="I2" s="182"/>
      <c r="J2" s="182"/>
    </row>
    <row r="3" spans="4:10" ht="15">
      <c r="D3" s="182" t="s">
        <v>91</v>
      </c>
      <c r="E3" s="182"/>
      <c r="F3" s="182"/>
      <c r="G3" s="182"/>
      <c r="H3" s="182"/>
      <c r="I3" s="182"/>
      <c r="J3" s="182"/>
    </row>
    <row r="4" spans="4:10" ht="15">
      <c r="D4" s="182" t="str">
        <f>Доходы!B5</f>
        <v>№1 "21"марта 2019</v>
      </c>
      <c r="E4" s="182"/>
      <c r="F4" s="182"/>
      <c r="G4" s="182"/>
      <c r="H4" s="182"/>
      <c r="I4" s="182"/>
      <c r="J4" s="182"/>
    </row>
    <row r="5" spans="4:10" ht="15">
      <c r="D5" s="5"/>
      <c r="E5" s="5"/>
      <c r="F5" s="5"/>
      <c r="G5" s="5"/>
      <c r="H5" s="5"/>
      <c r="I5" s="5"/>
      <c r="J5" s="5"/>
    </row>
    <row r="6" spans="1:10" ht="15">
      <c r="A6" s="179" t="s">
        <v>172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5">
      <c r="A7" s="180" t="s">
        <v>420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28.5" customHeight="1">
      <c r="A8" s="191" t="s">
        <v>173</v>
      </c>
      <c r="B8" s="191" t="s">
        <v>174</v>
      </c>
      <c r="C8" s="192" t="s">
        <v>175</v>
      </c>
      <c r="D8" s="192" t="s">
        <v>176</v>
      </c>
      <c r="E8" s="192" t="s">
        <v>177</v>
      </c>
      <c r="F8" s="183" t="s">
        <v>178</v>
      </c>
      <c r="G8" s="184"/>
      <c r="H8" s="185"/>
      <c r="I8" s="186" t="s">
        <v>181</v>
      </c>
      <c r="J8" s="193" t="s">
        <v>9</v>
      </c>
    </row>
    <row r="9" spans="1:10" ht="58.5" customHeight="1">
      <c r="A9" s="191"/>
      <c r="B9" s="191"/>
      <c r="C9" s="192"/>
      <c r="D9" s="192"/>
      <c r="E9" s="192"/>
      <c r="F9" s="15"/>
      <c r="G9" s="22" t="s">
        <v>179</v>
      </c>
      <c r="H9" s="22" t="s">
        <v>180</v>
      </c>
      <c r="I9" s="187"/>
      <c r="J9" s="193"/>
    </row>
    <row r="10" spans="1:10" ht="38.25">
      <c r="A10" s="13"/>
      <c r="B10" s="6" t="s">
        <v>183</v>
      </c>
      <c r="C10" s="10"/>
      <c r="D10" s="11"/>
      <c r="E10" s="11"/>
      <c r="F10" s="11"/>
      <c r="G10" s="11"/>
      <c r="H10" s="11"/>
      <c r="I10" s="11"/>
      <c r="J10" s="17">
        <f>J27+J23</f>
        <v>4235.147846</v>
      </c>
    </row>
    <row r="11" spans="1:10" ht="36">
      <c r="A11" s="13"/>
      <c r="B11" s="7" t="s">
        <v>205</v>
      </c>
      <c r="C11" s="18" t="s">
        <v>73</v>
      </c>
      <c r="D11" s="19" t="s">
        <v>56</v>
      </c>
      <c r="E11" s="19" t="s">
        <v>54</v>
      </c>
      <c r="F11" s="19" t="s">
        <v>54</v>
      </c>
      <c r="G11" s="19" t="s">
        <v>54</v>
      </c>
      <c r="H11" s="19" t="s">
        <v>54</v>
      </c>
      <c r="I11" s="19" t="s">
        <v>182</v>
      </c>
      <c r="J11" s="14">
        <f>J12+J17</f>
        <v>0</v>
      </c>
    </row>
    <row r="12" spans="1:10" ht="24">
      <c r="A12" s="108" t="s">
        <v>168</v>
      </c>
      <c r="B12" s="23" t="s">
        <v>206</v>
      </c>
      <c r="C12" s="18" t="s">
        <v>73</v>
      </c>
      <c r="D12" s="19" t="s">
        <v>56</v>
      </c>
      <c r="E12" s="19" t="s">
        <v>57</v>
      </c>
      <c r="F12" s="19" t="s">
        <v>54</v>
      </c>
      <c r="G12" s="19" t="s">
        <v>54</v>
      </c>
      <c r="H12" s="19" t="s">
        <v>54</v>
      </c>
      <c r="I12" s="19" t="s">
        <v>182</v>
      </c>
      <c r="J12" s="14">
        <f>J13-J15</f>
        <v>0</v>
      </c>
    </row>
    <row r="13" spans="1:10" ht="24">
      <c r="A13" s="105"/>
      <c r="B13" s="20" t="s">
        <v>195</v>
      </c>
      <c r="C13" s="18" t="s">
        <v>73</v>
      </c>
      <c r="D13" s="19" t="s">
        <v>56</v>
      </c>
      <c r="E13" s="19" t="s">
        <v>57</v>
      </c>
      <c r="F13" s="19" t="s">
        <v>54</v>
      </c>
      <c r="G13" s="19" t="s">
        <v>54</v>
      </c>
      <c r="H13" s="19" t="s">
        <v>54</v>
      </c>
      <c r="I13" s="19" t="s">
        <v>184</v>
      </c>
      <c r="J13" s="14">
        <f>J14</f>
        <v>0</v>
      </c>
    </row>
    <row r="14" spans="1:10" ht="36">
      <c r="A14" s="105"/>
      <c r="B14" s="21" t="s">
        <v>192</v>
      </c>
      <c r="C14" s="18" t="s">
        <v>73</v>
      </c>
      <c r="D14" s="19" t="s">
        <v>56</v>
      </c>
      <c r="E14" s="19" t="s">
        <v>57</v>
      </c>
      <c r="F14" s="19" t="s">
        <v>54</v>
      </c>
      <c r="G14" s="19" t="s">
        <v>54</v>
      </c>
      <c r="H14" s="19" t="s">
        <v>65</v>
      </c>
      <c r="I14" s="19" t="s">
        <v>185</v>
      </c>
      <c r="J14" s="14">
        <v>0</v>
      </c>
    </row>
    <row r="15" spans="1:10" ht="24">
      <c r="A15" s="105"/>
      <c r="B15" s="20" t="s">
        <v>193</v>
      </c>
      <c r="C15" s="18" t="s">
        <v>73</v>
      </c>
      <c r="D15" s="19" t="s">
        <v>56</v>
      </c>
      <c r="E15" s="19" t="s">
        <v>57</v>
      </c>
      <c r="F15" s="19" t="s">
        <v>54</v>
      </c>
      <c r="G15" s="19" t="s">
        <v>54</v>
      </c>
      <c r="H15" s="19" t="s">
        <v>54</v>
      </c>
      <c r="I15" s="19" t="s">
        <v>186</v>
      </c>
      <c r="J15" s="14">
        <f>J16</f>
        <v>0</v>
      </c>
    </row>
    <row r="16" spans="1:10" ht="36">
      <c r="A16" s="105"/>
      <c r="B16" s="21" t="s">
        <v>194</v>
      </c>
      <c r="C16" s="18" t="s">
        <v>73</v>
      </c>
      <c r="D16" s="19" t="s">
        <v>56</v>
      </c>
      <c r="E16" s="19" t="s">
        <v>57</v>
      </c>
      <c r="F16" s="19" t="s">
        <v>54</v>
      </c>
      <c r="G16" s="19" t="s">
        <v>54</v>
      </c>
      <c r="H16" s="19" t="s">
        <v>65</v>
      </c>
      <c r="I16" s="19" t="s">
        <v>187</v>
      </c>
      <c r="J16" s="14">
        <v>0</v>
      </c>
    </row>
    <row r="17" spans="1:10" ht="24">
      <c r="A17" s="108" t="s">
        <v>169</v>
      </c>
      <c r="B17" s="24" t="s">
        <v>434</v>
      </c>
      <c r="C17" s="18" t="s">
        <v>73</v>
      </c>
      <c r="D17" s="19" t="s">
        <v>56</v>
      </c>
      <c r="E17" s="19" t="s">
        <v>63</v>
      </c>
      <c r="F17" s="19" t="s">
        <v>54</v>
      </c>
      <c r="G17" s="19" t="s">
        <v>54</v>
      </c>
      <c r="H17" s="19" t="s">
        <v>54</v>
      </c>
      <c r="I17" s="19" t="s">
        <v>182</v>
      </c>
      <c r="J17" s="14">
        <f>J18-J20</f>
        <v>0</v>
      </c>
    </row>
    <row r="18" spans="1:10" ht="36">
      <c r="A18" s="105"/>
      <c r="B18" s="25" t="s">
        <v>433</v>
      </c>
      <c r="C18" s="18" t="s">
        <v>73</v>
      </c>
      <c r="D18" s="19" t="s">
        <v>56</v>
      </c>
      <c r="E18" s="19" t="s">
        <v>63</v>
      </c>
      <c r="F18" s="19" t="s">
        <v>56</v>
      </c>
      <c r="G18" s="19" t="s">
        <v>54</v>
      </c>
      <c r="H18" s="19" t="s">
        <v>54</v>
      </c>
      <c r="I18" s="19" t="s">
        <v>184</v>
      </c>
      <c r="J18" s="14">
        <f>J19</f>
        <v>0</v>
      </c>
    </row>
    <row r="19" spans="1:10" ht="48">
      <c r="A19" s="105"/>
      <c r="B19" s="26" t="s">
        <v>207</v>
      </c>
      <c r="C19" s="18" t="s">
        <v>73</v>
      </c>
      <c r="D19" s="19" t="s">
        <v>56</v>
      </c>
      <c r="E19" s="19" t="s">
        <v>63</v>
      </c>
      <c r="F19" s="19" t="s">
        <v>56</v>
      </c>
      <c r="G19" s="19" t="s">
        <v>54</v>
      </c>
      <c r="H19" s="19" t="s">
        <v>65</v>
      </c>
      <c r="I19" s="19" t="s">
        <v>185</v>
      </c>
      <c r="J19" s="14">
        <v>0</v>
      </c>
    </row>
    <row r="20" spans="1:10" ht="36">
      <c r="A20" s="105"/>
      <c r="B20" s="25" t="s">
        <v>208</v>
      </c>
      <c r="C20" s="18" t="s">
        <v>73</v>
      </c>
      <c r="D20" s="19" t="s">
        <v>56</v>
      </c>
      <c r="E20" s="19" t="s">
        <v>63</v>
      </c>
      <c r="F20" s="19" t="s">
        <v>56</v>
      </c>
      <c r="G20" s="19" t="s">
        <v>54</v>
      </c>
      <c r="H20" s="19" t="s">
        <v>54</v>
      </c>
      <c r="I20" s="19" t="s">
        <v>186</v>
      </c>
      <c r="J20" s="14">
        <f>J21</f>
        <v>0</v>
      </c>
    </row>
    <row r="21" spans="1:10" ht="48">
      <c r="A21" s="106"/>
      <c r="B21" s="26" t="s">
        <v>209</v>
      </c>
      <c r="C21" s="18" t="s">
        <v>73</v>
      </c>
      <c r="D21" s="19" t="s">
        <v>56</v>
      </c>
      <c r="E21" s="19" t="s">
        <v>63</v>
      </c>
      <c r="F21" s="19" t="s">
        <v>56</v>
      </c>
      <c r="G21" s="19" t="s">
        <v>54</v>
      </c>
      <c r="H21" s="19" t="s">
        <v>65</v>
      </c>
      <c r="I21" s="19" t="s">
        <v>187</v>
      </c>
      <c r="J21" s="14">
        <v>0</v>
      </c>
    </row>
    <row r="22" spans="1:10" ht="24">
      <c r="A22" s="104" t="s">
        <v>425</v>
      </c>
      <c r="B22" s="24" t="s">
        <v>437</v>
      </c>
      <c r="C22" s="18" t="s">
        <v>73</v>
      </c>
      <c r="D22" s="19" t="s">
        <v>56</v>
      </c>
      <c r="E22" s="19" t="s">
        <v>62</v>
      </c>
      <c r="F22" s="19" t="s">
        <v>54</v>
      </c>
      <c r="G22" s="19" t="s">
        <v>54</v>
      </c>
      <c r="H22" s="19" t="s">
        <v>54</v>
      </c>
      <c r="I22" s="19" t="s">
        <v>182</v>
      </c>
      <c r="J22" s="14">
        <f>J23+J27</f>
        <v>4235.147846</v>
      </c>
    </row>
    <row r="23" spans="1:10" ht="15">
      <c r="A23" s="188"/>
      <c r="B23" s="107" t="s">
        <v>210</v>
      </c>
      <c r="C23" s="18" t="s">
        <v>73</v>
      </c>
      <c r="D23" s="19" t="s">
        <v>56</v>
      </c>
      <c r="E23" s="19" t="s">
        <v>62</v>
      </c>
      <c r="F23" s="19" t="s">
        <v>54</v>
      </c>
      <c r="G23" s="19" t="s">
        <v>54</v>
      </c>
      <c r="H23" s="19" t="s">
        <v>54</v>
      </c>
      <c r="I23" s="19" t="s">
        <v>211</v>
      </c>
      <c r="J23" s="12">
        <f>J24</f>
        <v>-29997.74308</v>
      </c>
    </row>
    <row r="24" spans="1:10" ht="15">
      <c r="A24" s="189"/>
      <c r="B24" s="8" t="s">
        <v>212</v>
      </c>
      <c r="C24" s="18" t="s">
        <v>73</v>
      </c>
      <c r="D24" s="19" t="s">
        <v>56</v>
      </c>
      <c r="E24" s="19" t="s">
        <v>62</v>
      </c>
      <c r="F24" s="19" t="s">
        <v>57</v>
      </c>
      <c r="G24" s="19" t="s">
        <v>54</v>
      </c>
      <c r="H24" s="19" t="s">
        <v>54</v>
      </c>
      <c r="I24" s="19" t="s">
        <v>211</v>
      </c>
      <c r="J24" s="14">
        <f>J25</f>
        <v>-29997.74308</v>
      </c>
    </row>
    <row r="25" spans="1:10" ht="24">
      <c r="A25" s="189"/>
      <c r="B25" s="16" t="s">
        <v>213</v>
      </c>
      <c r="C25" s="18" t="s">
        <v>73</v>
      </c>
      <c r="D25" s="19" t="s">
        <v>56</v>
      </c>
      <c r="E25" s="19" t="s">
        <v>62</v>
      </c>
      <c r="F25" s="19" t="s">
        <v>57</v>
      </c>
      <c r="G25" s="19" t="s">
        <v>56</v>
      </c>
      <c r="H25" s="19" t="s">
        <v>54</v>
      </c>
      <c r="I25" s="19" t="s">
        <v>188</v>
      </c>
      <c r="J25" s="14">
        <f>J26</f>
        <v>-29997.74308</v>
      </c>
    </row>
    <row r="26" spans="1:10" ht="24">
      <c r="A26" s="189"/>
      <c r="B26" s="9" t="s">
        <v>196</v>
      </c>
      <c r="C26" s="18" t="s">
        <v>73</v>
      </c>
      <c r="D26" s="19" t="s">
        <v>56</v>
      </c>
      <c r="E26" s="19" t="s">
        <v>62</v>
      </c>
      <c r="F26" s="19" t="s">
        <v>57</v>
      </c>
      <c r="G26" s="19" t="s">
        <v>56</v>
      </c>
      <c r="H26" s="19" t="s">
        <v>65</v>
      </c>
      <c r="I26" s="19" t="s">
        <v>188</v>
      </c>
      <c r="J26" s="14">
        <f>Доходы!J12*-1</f>
        <v>-29997.74308</v>
      </c>
    </row>
    <row r="27" spans="1:10" ht="15">
      <c r="A27" s="189"/>
      <c r="B27" s="107" t="s">
        <v>214</v>
      </c>
      <c r="C27" s="18" t="s">
        <v>73</v>
      </c>
      <c r="D27" s="19" t="s">
        <v>56</v>
      </c>
      <c r="E27" s="19" t="s">
        <v>62</v>
      </c>
      <c r="F27" s="19" t="s">
        <v>54</v>
      </c>
      <c r="G27" s="19" t="s">
        <v>54</v>
      </c>
      <c r="H27" s="19" t="s">
        <v>54</v>
      </c>
      <c r="I27" s="19" t="s">
        <v>215</v>
      </c>
      <c r="J27" s="12">
        <f>J28</f>
        <v>34232.890926</v>
      </c>
    </row>
    <row r="28" spans="1:10" ht="15">
      <c r="A28" s="189"/>
      <c r="B28" s="8" t="s">
        <v>216</v>
      </c>
      <c r="C28" s="18" t="s">
        <v>73</v>
      </c>
      <c r="D28" s="19" t="s">
        <v>56</v>
      </c>
      <c r="E28" s="19" t="s">
        <v>62</v>
      </c>
      <c r="F28" s="19" t="s">
        <v>57</v>
      </c>
      <c r="G28" s="19" t="s">
        <v>54</v>
      </c>
      <c r="H28" s="19" t="s">
        <v>54</v>
      </c>
      <c r="I28" s="19" t="s">
        <v>215</v>
      </c>
      <c r="J28" s="14">
        <f>J29</f>
        <v>34232.890926</v>
      </c>
    </row>
    <row r="29" spans="1:10" ht="24">
      <c r="A29" s="189"/>
      <c r="B29" s="16" t="s">
        <v>217</v>
      </c>
      <c r="C29" s="18" t="s">
        <v>73</v>
      </c>
      <c r="D29" s="19" t="s">
        <v>56</v>
      </c>
      <c r="E29" s="19" t="s">
        <v>62</v>
      </c>
      <c r="F29" s="19" t="s">
        <v>57</v>
      </c>
      <c r="G29" s="19" t="s">
        <v>56</v>
      </c>
      <c r="H29" s="19" t="s">
        <v>54</v>
      </c>
      <c r="I29" s="19" t="s">
        <v>189</v>
      </c>
      <c r="J29" s="14">
        <f>J30</f>
        <v>34232.890926</v>
      </c>
    </row>
    <row r="30" spans="1:10" ht="24">
      <c r="A30" s="190"/>
      <c r="B30" s="9" t="s">
        <v>197</v>
      </c>
      <c r="C30" s="18" t="s">
        <v>73</v>
      </c>
      <c r="D30" s="19" t="s">
        <v>56</v>
      </c>
      <c r="E30" s="19" t="s">
        <v>62</v>
      </c>
      <c r="F30" s="19" t="s">
        <v>57</v>
      </c>
      <c r="G30" s="19" t="s">
        <v>56</v>
      </c>
      <c r="H30" s="19" t="s">
        <v>65</v>
      </c>
      <c r="I30" s="19" t="s">
        <v>189</v>
      </c>
      <c r="J30" s="14">
        <f>Расходы!I10</f>
        <v>34232.890926</v>
      </c>
    </row>
    <row r="31" spans="2:10" ht="15">
      <c r="B31" s="3"/>
      <c r="C31" s="4"/>
      <c r="D31" s="4"/>
      <c r="E31" s="4"/>
      <c r="F31" s="4"/>
      <c r="G31" s="4"/>
      <c r="H31" s="4"/>
      <c r="I31" s="4"/>
      <c r="J31" s="4"/>
    </row>
    <row r="32" spans="2:10" ht="15">
      <c r="B32" s="3"/>
      <c r="C32" s="4"/>
      <c r="D32" s="4"/>
      <c r="E32" s="4"/>
      <c r="F32" s="4"/>
      <c r="G32" s="4"/>
      <c r="H32" s="4"/>
      <c r="I32" s="4"/>
      <c r="J32" s="4"/>
    </row>
    <row r="33" spans="2:10" ht="15">
      <c r="B33" s="3"/>
      <c r="C33" s="4"/>
      <c r="D33" s="4"/>
      <c r="E33" s="4"/>
      <c r="F33" s="4"/>
      <c r="G33" s="4"/>
      <c r="H33" s="4"/>
      <c r="I33" s="4"/>
      <c r="J33" s="4"/>
    </row>
    <row r="34" spans="2:10" ht="15">
      <c r="B34" s="3"/>
      <c r="C34" s="4"/>
      <c r="D34" s="4"/>
      <c r="E34" s="4"/>
      <c r="F34" s="4"/>
      <c r="G34" s="4"/>
      <c r="H34" s="4"/>
      <c r="I34" s="4"/>
      <c r="J34" s="4"/>
    </row>
    <row r="35" spans="2:10" ht="15">
      <c r="B35" s="3"/>
      <c r="C35" s="4"/>
      <c r="D35" s="4"/>
      <c r="E35" s="4"/>
      <c r="F35" s="4"/>
      <c r="G35" s="4"/>
      <c r="H35" s="4"/>
      <c r="I35" s="4"/>
      <c r="J35" s="4"/>
    </row>
    <row r="36" spans="2:10" ht="15">
      <c r="B36" s="3"/>
      <c r="C36" s="4"/>
      <c r="D36" s="4"/>
      <c r="E36" s="4"/>
      <c r="F36" s="4"/>
      <c r="G36" s="4"/>
      <c r="H36" s="4"/>
      <c r="I36" s="4"/>
      <c r="J36" s="4"/>
    </row>
    <row r="37" spans="2:10" ht="15">
      <c r="B37" s="3"/>
      <c r="C37" s="4"/>
      <c r="D37" s="4"/>
      <c r="E37" s="4"/>
      <c r="F37" s="4"/>
      <c r="G37" s="4"/>
      <c r="H37" s="4"/>
      <c r="I37" s="4"/>
      <c r="J37" s="4"/>
    </row>
    <row r="38" spans="2:10" ht="15">
      <c r="B38" s="3"/>
      <c r="C38" s="4"/>
      <c r="D38" s="4"/>
      <c r="E38" s="4"/>
      <c r="F38" s="4"/>
      <c r="G38" s="4"/>
      <c r="H38" s="4"/>
      <c r="I38" s="4"/>
      <c r="J38" s="4"/>
    </row>
    <row r="39" spans="2:10" ht="15">
      <c r="B39" s="3"/>
      <c r="C39" s="4"/>
      <c r="D39" s="4"/>
      <c r="E39" s="4"/>
      <c r="F39" s="4"/>
      <c r="G39" s="4"/>
      <c r="H39" s="4"/>
      <c r="I39" s="4"/>
      <c r="J39" s="4"/>
    </row>
    <row r="40" spans="2:10" ht="15">
      <c r="B40" s="3"/>
      <c r="C40" s="4"/>
      <c r="D40" s="4"/>
      <c r="E40" s="4"/>
      <c r="F40" s="4"/>
      <c r="G40" s="4"/>
      <c r="H40" s="4"/>
      <c r="I40" s="4"/>
      <c r="J40" s="4"/>
    </row>
    <row r="41" spans="2:10" ht="15">
      <c r="B41" s="3"/>
      <c r="C41" s="4"/>
      <c r="D41" s="4"/>
      <c r="E41" s="4"/>
      <c r="F41" s="4"/>
      <c r="G41" s="4"/>
      <c r="H41" s="4"/>
      <c r="I41" s="4"/>
      <c r="J41" s="4"/>
    </row>
    <row r="42" spans="2:10" ht="15">
      <c r="B42" s="3"/>
      <c r="C42" s="4"/>
      <c r="D42" s="4"/>
      <c r="E42" s="4"/>
      <c r="F42" s="4"/>
      <c r="G42" s="4"/>
      <c r="H42" s="4"/>
      <c r="I42" s="4"/>
      <c r="J42" s="4"/>
    </row>
    <row r="43" spans="2:10" ht="15">
      <c r="B43" s="3"/>
      <c r="C43" s="4"/>
      <c r="D43" s="4"/>
      <c r="E43" s="4"/>
      <c r="F43" s="4"/>
      <c r="G43" s="4"/>
      <c r="H43" s="4"/>
      <c r="I43" s="4"/>
      <c r="J43" s="4"/>
    </row>
    <row r="44" spans="2:10" ht="15">
      <c r="B44" s="3"/>
      <c r="C44" s="4"/>
      <c r="D44" s="4"/>
      <c r="E44" s="4"/>
      <c r="F44" s="4"/>
      <c r="G44" s="4"/>
      <c r="H44" s="4"/>
      <c r="I44" s="4"/>
      <c r="J44" s="4"/>
    </row>
    <row r="45" spans="2:10" ht="15">
      <c r="B45" s="3"/>
      <c r="C45" s="4"/>
      <c r="D45" s="4"/>
      <c r="E45" s="4"/>
      <c r="F45" s="4"/>
      <c r="G45" s="4"/>
      <c r="H45" s="4"/>
      <c r="I45" s="4"/>
      <c r="J45" s="4"/>
    </row>
    <row r="46" spans="2:10" ht="15">
      <c r="B46" s="3"/>
      <c r="C46" s="4"/>
      <c r="D46" s="4"/>
      <c r="E46" s="4"/>
      <c r="F46" s="4"/>
      <c r="G46" s="4"/>
      <c r="H46" s="4"/>
      <c r="I46" s="4"/>
      <c r="J46" s="4"/>
    </row>
    <row r="47" spans="2:10" ht="15">
      <c r="B47" s="3"/>
      <c r="C47" s="4"/>
      <c r="D47" s="4"/>
      <c r="E47" s="4"/>
      <c r="F47" s="4"/>
      <c r="G47" s="4"/>
      <c r="H47" s="4"/>
      <c r="I47" s="4"/>
      <c r="J47" s="4"/>
    </row>
    <row r="48" spans="2:10" ht="15">
      <c r="B48" s="3"/>
      <c r="C48" s="4"/>
      <c r="D48" s="4"/>
      <c r="E48" s="4"/>
      <c r="F48" s="4"/>
      <c r="G48" s="4"/>
      <c r="H48" s="4"/>
      <c r="I48" s="4"/>
      <c r="J48" s="4"/>
    </row>
    <row r="49" spans="2:10" ht="15">
      <c r="B49" s="3"/>
      <c r="C49" s="4"/>
      <c r="D49" s="4"/>
      <c r="E49" s="4"/>
      <c r="F49" s="4"/>
      <c r="G49" s="4"/>
      <c r="H49" s="4"/>
      <c r="I49" s="4"/>
      <c r="J49" s="4"/>
    </row>
    <row r="50" spans="2:10" ht="15">
      <c r="B50" s="3"/>
      <c r="C50" s="4"/>
      <c r="D50" s="4"/>
      <c r="E50" s="4"/>
      <c r="F50" s="4"/>
      <c r="G50" s="4"/>
      <c r="H50" s="4"/>
      <c r="I50" s="4"/>
      <c r="J50" s="4"/>
    </row>
    <row r="51" spans="2:10" ht="15">
      <c r="B51" s="3"/>
      <c r="C51" s="4"/>
      <c r="D51" s="4"/>
      <c r="E51" s="4"/>
      <c r="F51" s="4"/>
      <c r="G51" s="4"/>
      <c r="H51" s="4"/>
      <c r="I51" s="4"/>
      <c r="J51" s="4"/>
    </row>
    <row r="52" spans="2:10" ht="15">
      <c r="B52" s="3"/>
      <c r="C52" s="4"/>
      <c r="D52" s="4"/>
      <c r="E52" s="4"/>
      <c r="F52" s="4"/>
      <c r="G52" s="4"/>
      <c r="H52" s="4"/>
      <c r="I52" s="4"/>
      <c r="J52" s="4"/>
    </row>
    <row r="53" spans="2:10" ht="15">
      <c r="B53" s="3"/>
      <c r="C53" s="4"/>
      <c r="D53" s="4"/>
      <c r="E53" s="4"/>
      <c r="F53" s="4"/>
      <c r="G53" s="4"/>
      <c r="H53" s="4"/>
      <c r="I53" s="4"/>
      <c r="J53" s="4"/>
    </row>
    <row r="54" spans="2:10" ht="15">
      <c r="B54" s="3"/>
      <c r="C54" s="4"/>
      <c r="D54" s="4"/>
      <c r="E54" s="4"/>
      <c r="F54" s="4"/>
      <c r="G54" s="4"/>
      <c r="H54" s="4"/>
      <c r="I54" s="4"/>
      <c r="J54" s="4"/>
    </row>
    <row r="55" spans="2:10" ht="15">
      <c r="B55" s="3"/>
      <c r="C55" s="4"/>
      <c r="D55" s="4"/>
      <c r="E55" s="4"/>
      <c r="F55" s="4"/>
      <c r="G55" s="4"/>
      <c r="H55" s="4"/>
      <c r="I55" s="4"/>
      <c r="J55" s="4"/>
    </row>
    <row r="56" spans="2:10" ht="15">
      <c r="B56" s="3"/>
      <c r="C56" s="4"/>
      <c r="D56" s="4"/>
      <c r="E56" s="4"/>
      <c r="F56" s="4"/>
      <c r="G56" s="4"/>
      <c r="H56" s="4"/>
      <c r="I56" s="4"/>
      <c r="J56" s="4"/>
    </row>
    <row r="57" spans="2:10" ht="15">
      <c r="B57" s="3"/>
      <c r="C57" s="4"/>
      <c r="D57" s="4"/>
      <c r="E57" s="4"/>
      <c r="F57" s="4"/>
      <c r="G57" s="4"/>
      <c r="H57" s="4"/>
      <c r="I57" s="4"/>
      <c r="J57" s="4"/>
    </row>
    <row r="58" spans="2:10" ht="15">
      <c r="B58" s="3"/>
      <c r="C58" s="4"/>
      <c r="D58" s="4"/>
      <c r="E58" s="4"/>
      <c r="F58" s="4"/>
      <c r="G58" s="4"/>
      <c r="H58" s="4"/>
      <c r="I58" s="4"/>
      <c r="J58" s="4"/>
    </row>
    <row r="59" spans="2:10" ht="15">
      <c r="B59" s="3"/>
      <c r="C59" s="4"/>
      <c r="D59" s="4"/>
      <c r="E59" s="4"/>
      <c r="F59" s="4"/>
      <c r="G59" s="4"/>
      <c r="H59" s="4"/>
      <c r="I59" s="4"/>
      <c r="J59" s="4"/>
    </row>
    <row r="60" spans="2:10" ht="15">
      <c r="B60" s="3"/>
      <c r="C60" s="4"/>
      <c r="D60" s="4"/>
      <c r="E60" s="4"/>
      <c r="F60" s="4"/>
      <c r="G60" s="4"/>
      <c r="H60" s="4"/>
      <c r="I60" s="4"/>
      <c r="J60" s="4"/>
    </row>
    <row r="61" spans="2:10" ht="15">
      <c r="B61" s="3"/>
      <c r="C61" s="4"/>
      <c r="D61" s="4"/>
      <c r="E61" s="4"/>
      <c r="F61" s="4"/>
      <c r="G61" s="4"/>
      <c r="H61" s="4"/>
      <c r="I61" s="4"/>
      <c r="J61" s="4"/>
    </row>
    <row r="62" spans="2:10" ht="15">
      <c r="B62" s="3"/>
      <c r="C62" s="4"/>
      <c r="D62" s="4"/>
      <c r="E62" s="4"/>
      <c r="F62" s="4"/>
      <c r="G62" s="4"/>
      <c r="H62" s="4"/>
      <c r="I62" s="4"/>
      <c r="J62" s="4"/>
    </row>
    <row r="63" spans="2:10" ht="15">
      <c r="B63" s="3"/>
      <c r="C63" s="4"/>
      <c r="D63" s="4"/>
      <c r="E63" s="4"/>
      <c r="F63" s="4"/>
      <c r="G63" s="4"/>
      <c r="H63" s="4"/>
      <c r="I63" s="4"/>
      <c r="J63" s="4"/>
    </row>
    <row r="64" spans="2:10" ht="15">
      <c r="B64" s="3"/>
      <c r="C64" s="4"/>
      <c r="D64" s="4"/>
      <c r="E64" s="4"/>
      <c r="F64" s="4"/>
      <c r="G64" s="4"/>
      <c r="H64" s="4"/>
      <c r="I64" s="4"/>
      <c r="J64" s="4"/>
    </row>
    <row r="65" spans="2:10" ht="15">
      <c r="B65" s="3"/>
      <c r="C65" s="4"/>
      <c r="D65" s="4"/>
      <c r="E65" s="4"/>
      <c r="F65" s="4"/>
      <c r="G65" s="4"/>
      <c r="H65" s="4"/>
      <c r="I65" s="4"/>
      <c r="J65" s="4"/>
    </row>
    <row r="66" spans="2:10" ht="15">
      <c r="B66" s="3"/>
      <c r="C66" s="4"/>
      <c r="D66" s="4"/>
      <c r="E66" s="4"/>
      <c r="F66" s="4"/>
      <c r="G66" s="4"/>
      <c r="H66" s="4"/>
      <c r="I66" s="4"/>
      <c r="J66" s="4"/>
    </row>
    <row r="67" spans="2:10" ht="15">
      <c r="B67" s="3"/>
      <c r="C67" s="4"/>
      <c r="D67" s="4"/>
      <c r="E67" s="4"/>
      <c r="F67" s="4"/>
      <c r="G67" s="4"/>
      <c r="H67" s="4"/>
      <c r="I67" s="4"/>
      <c r="J67" s="4"/>
    </row>
    <row r="68" spans="2:10" ht="15">
      <c r="B68" s="3"/>
      <c r="C68" s="4"/>
      <c r="D68" s="4"/>
      <c r="E68" s="4"/>
      <c r="F68" s="4"/>
      <c r="G68" s="4"/>
      <c r="H68" s="4"/>
      <c r="I68" s="4"/>
      <c r="J68" s="4"/>
    </row>
    <row r="69" spans="2:10" ht="15">
      <c r="B69" s="3"/>
      <c r="C69" s="4"/>
      <c r="D69" s="4"/>
      <c r="E69" s="4"/>
      <c r="F69" s="4"/>
      <c r="G69" s="4"/>
      <c r="H69" s="4"/>
      <c r="I69" s="4"/>
      <c r="J69" s="4"/>
    </row>
    <row r="70" spans="2:10" ht="15">
      <c r="B70" s="3"/>
      <c r="C70" s="4"/>
      <c r="D70" s="4"/>
      <c r="E70" s="4"/>
      <c r="F70" s="4"/>
      <c r="G70" s="4"/>
      <c r="H70" s="4"/>
      <c r="I70" s="4"/>
      <c r="J70" s="4"/>
    </row>
    <row r="71" spans="2:10" ht="15">
      <c r="B71" s="3"/>
      <c r="C71" s="4"/>
      <c r="D71" s="4"/>
      <c r="E71" s="4"/>
      <c r="F71" s="4"/>
      <c r="G71" s="4"/>
      <c r="H71" s="4"/>
      <c r="I71" s="4"/>
      <c r="J71" s="4"/>
    </row>
    <row r="72" spans="2:10" ht="15">
      <c r="B72" s="3"/>
      <c r="C72" s="4"/>
      <c r="D72" s="4"/>
      <c r="E72" s="4"/>
      <c r="F72" s="4"/>
      <c r="G72" s="4"/>
      <c r="H72" s="4"/>
      <c r="I72" s="4"/>
      <c r="J72" s="4"/>
    </row>
    <row r="73" spans="2:10" ht="15">
      <c r="B73" s="3"/>
      <c r="C73" s="4"/>
      <c r="D73" s="4"/>
      <c r="E73" s="4"/>
      <c r="F73" s="4"/>
      <c r="G73" s="4"/>
      <c r="H73" s="4"/>
      <c r="I73" s="4"/>
      <c r="J73" s="4"/>
    </row>
    <row r="74" spans="2:10" ht="15">
      <c r="B74" s="3"/>
      <c r="C74" s="4"/>
      <c r="D74" s="4"/>
      <c r="E74" s="4"/>
      <c r="F74" s="4"/>
      <c r="G74" s="4"/>
      <c r="H74" s="4"/>
      <c r="I74" s="4"/>
      <c r="J74" s="4"/>
    </row>
    <row r="75" spans="2:10" ht="15">
      <c r="B75" s="3"/>
      <c r="C75" s="4"/>
      <c r="D75" s="4"/>
      <c r="E75" s="4"/>
      <c r="F75" s="4"/>
      <c r="G75" s="4"/>
      <c r="H75" s="4"/>
      <c r="I75" s="4"/>
      <c r="J75" s="4"/>
    </row>
    <row r="76" spans="2:10" ht="15">
      <c r="B76" s="3"/>
      <c r="C76" s="4"/>
      <c r="D76" s="4"/>
      <c r="E76" s="4"/>
      <c r="F76" s="4"/>
      <c r="G76" s="4"/>
      <c r="H76" s="4"/>
      <c r="I76" s="4"/>
      <c r="J76" s="4"/>
    </row>
    <row r="77" spans="2:10" ht="15">
      <c r="B77" s="3"/>
      <c r="C77" s="4"/>
      <c r="D77" s="4"/>
      <c r="E77" s="4"/>
      <c r="F77" s="4"/>
      <c r="G77" s="4"/>
      <c r="H77" s="4"/>
      <c r="I77" s="4"/>
      <c r="J77" s="4"/>
    </row>
    <row r="78" spans="2:10" ht="15">
      <c r="B78" s="3"/>
      <c r="C78" s="4"/>
      <c r="D78" s="4"/>
      <c r="E78" s="4"/>
      <c r="F78" s="4"/>
      <c r="G78" s="4"/>
      <c r="H78" s="4"/>
      <c r="I78" s="4"/>
      <c r="J78" s="4"/>
    </row>
    <row r="79" spans="2:10" ht="15">
      <c r="B79" s="3"/>
      <c r="C79" s="4"/>
      <c r="D79" s="4"/>
      <c r="E79" s="4"/>
      <c r="F79" s="4"/>
      <c r="G79" s="4"/>
      <c r="H79" s="4"/>
      <c r="I79" s="4"/>
      <c r="J79" s="4"/>
    </row>
    <row r="80" spans="2:10" ht="15">
      <c r="B80" s="3"/>
      <c r="C80" s="4"/>
      <c r="D80" s="4"/>
      <c r="E80" s="4"/>
      <c r="F80" s="4"/>
      <c r="G80" s="4"/>
      <c r="H80" s="4"/>
      <c r="I80" s="4"/>
      <c r="J80" s="4"/>
    </row>
    <row r="81" spans="2:10" ht="15">
      <c r="B81" s="3"/>
      <c r="C81" s="4"/>
      <c r="D81" s="4"/>
      <c r="E81" s="4"/>
      <c r="F81" s="4"/>
      <c r="G81" s="4"/>
      <c r="H81" s="4"/>
      <c r="I81" s="4"/>
      <c r="J81" s="4"/>
    </row>
    <row r="82" spans="2:10" ht="15">
      <c r="B82" s="3"/>
      <c r="C82" s="4"/>
      <c r="D82" s="4"/>
      <c r="E82" s="4"/>
      <c r="F82" s="4"/>
      <c r="G82" s="4"/>
      <c r="H82" s="4"/>
      <c r="I82" s="4"/>
      <c r="J82" s="4"/>
    </row>
    <row r="83" spans="2:10" ht="15">
      <c r="B83" s="3"/>
      <c r="C83" s="4"/>
      <c r="D83" s="4"/>
      <c r="E83" s="4"/>
      <c r="F83" s="4"/>
      <c r="G83" s="4"/>
      <c r="H83" s="4"/>
      <c r="I83" s="4"/>
      <c r="J83" s="4"/>
    </row>
    <row r="84" spans="2:10" ht="15">
      <c r="B84" s="3"/>
      <c r="C84" s="4"/>
      <c r="D84" s="4"/>
      <c r="E84" s="4"/>
      <c r="F84" s="4"/>
      <c r="G84" s="4"/>
      <c r="H84" s="4"/>
      <c r="I84" s="4"/>
      <c r="J84" s="4"/>
    </row>
    <row r="85" spans="2:10" ht="15">
      <c r="B85" s="3"/>
      <c r="C85" s="4"/>
      <c r="D85" s="4"/>
      <c r="E85" s="4"/>
      <c r="F85" s="4"/>
      <c r="G85" s="4"/>
      <c r="H85" s="4"/>
      <c r="I85" s="4"/>
      <c r="J85" s="4"/>
    </row>
    <row r="86" spans="2:10" ht="15">
      <c r="B86" s="3"/>
      <c r="C86" s="4"/>
      <c r="D86" s="4"/>
      <c r="E86" s="4"/>
      <c r="F86" s="4"/>
      <c r="G86" s="4"/>
      <c r="H86" s="4"/>
      <c r="I86" s="4"/>
      <c r="J86" s="4"/>
    </row>
    <row r="87" spans="2:10" ht="15">
      <c r="B87" s="3"/>
      <c r="C87" s="4"/>
      <c r="D87" s="4"/>
      <c r="E87" s="4"/>
      <c r="F87" s="4"/>
      <c r="G87" s="4"/>
      <c r="H87" s="4"/>
      <c r="I87" s="4"/>
      <c r="J87" s="4"/>
    </row>
    <row r="88" spans="2:10" ht="15">
      <c r="B88" s="3"/>
      <c r="C88" s="4"/>
      <c r="D88" s="4"/>
      <c r="E88" s="4"/>
      <c r="F88" s="4"/>
      <c r="G88" s="4"/>
      <c r="H88" s="4"/>
      <c r="I88" s="4"/>
      <c r="J88" s="4"/>
    </row>
    <row r="89" spans="2:10" ht="15">
      <c r="B89" s="3"/>
      <c r="C89" s="4"/>
      <c r="D89" s="4"/>
      <c r="E89" s="4"/>
      <c r="F89" s="4"/>
      <c r="G89" s="4"/>
      <c r="H89" s="4"/>
      <c r="I89" s="4"/>
      <c r="J89" s="4"/>
    </row>
    <row r="90" spans="2:10" ht="15">
      <c r="B90" s="3"/>
      <c r="C90" s="4"/>
      <c r="D90" s="4"/>
      <c r="E90" s="4"/>
      <c r="F90" s="4"/>
      <c r="G90" s="4"/>
      <c r="H90" s="4"/>
      <c r="I90" s="4"/>
      <c r="J90" s="4"/>
    </row>
    <row r="91" spans="2:10" ht="15">
      <c r="B91" s="3"/>
      <c r="C91" s="4"/>
      <c r="D91" s="4"/>
      <c r="E91" s="4"/>
      <c r="F91" s="4"/>
      <c r="G91" s="4"/>
      <c r="H91" s="4"/>
      <c r="I91" s="4"/>
      <c r="J91" s="4"/>
    </row>
    <row r="92" spans="2:10" ht="15">
      <c r="B92" s="3"/>
      <c r="C92" s="4"/>
      <c r="D92" s="4"/>
      <c r="E92" s="4"/>
      <c r="F92" s="4"/>
      <c r="G92" s="4"/>
      <c r="H92" s="4"/>
      <c r="I92" s="4"/>
      <c r="J92" s="4"/>
    </row>
    <row r="93" spans="2:10" ht="15">
      <c r="B93" s="3"/>
      <c r="C93" s="4"/>
      <c r="D93" s="4"/>
      <c r="E93" s="4"/>
      <c r="F93" s="4"/>
      <c r="G93" s="4"/>
      <c r="H93" s="4"/>
      <c r="I93" s="4"/>
      <c r="J93" s="4"/>
    </row>
    <row r="94" spans="2:10" ht="15">
      <c r="B94" s="3"/>
      <c r="C94" s="4"/>
      <c r="D94" s="4"/>
      <c r="E94" s="4"/>
      <c r="F94" s="4"/>
      <c r="G94" s="4"/>
      <c r="H94" s="4"/>
      <c r="I94" s="4"/>
      <c r="J94" s="4"/>
    </row>
    <row r="95" spans="2:10" ht="15">
      <c r="B95" s="3"/>
      <c r="C95" s="4"/>
      <c r="D95" s="4"/>
      <c r="E95" s="4"/>
      <c r="F95" s="4"/>
      <c r="G95" s="4"/>
      <c r="H95" s="4"/>
      <c r="I95" s="4"/>
      <c r="J95" s="4"/>
    </row>
    <row r="96" spans="2:10" ht="15">
      <c r="B96" s="3"/>
      <c r="C96" s="4"/>
      <c r="D96" s="4"/>
      <c r="E96" s="4"/>
      <c r="F96" s="4"/>
      <c r="G96" s="4"/>
      <c r="H96" s="4"/>
      <c r="I96" s="4"/>
      <c r="J96" s="4"/>
    </row>
    <row r="97" spans="2:10" ht="15">
      <c r="B97" s="3"/>
      <c r="C97" s="4"/>
      <c r="D97" s="4"/>
      <c r="E97" s="4"/>
      <c r="F97" s="4"/>
      <c r="G97" s="4"/>
      <c r="H97" s="4"/>
      <c r="I97" s="4"/>
      <c r="J97" s="4"/>
    </row>
    <row r="98" spans="2:10" ht="15">
      <c r="B98" s="3"/>
      <c r="C98" s="4"/>
      <c r="D98" s="4"/>
      <c r="E98" s="4"/>
      <c r="F98" s="4"/>
      <c r="G98" s="4"/>
      <c r="H98" s="4"/>
      <c r="I98" s="4"/>
      <c r="J98" s="4"/>
    </row>
    <row r="99" spans="2:10" ht="15">
      <c r="B99" s="3"/>
      <c r="C99" s="4"/>
      <c r="D99" s="4"/>
      <c r="E99" s="4"/>
      <c r="F99" s="4"/>
      <c r="G99" s="4"/>
      <c r="H99" s="4"/>
      <c r="I99" s="4"/>
      <c r="J99" s="4"/>
    </row>
    <row r="100" spans="2:10" ht="15">
      <c r="B100" s="3"/>
      <c r="C100" s="4"/>
      <c r="D100" s="4"/>
      <c r="E100" s="4"/>
      <c r="F100" s="4"/>
      <c r="G100" s="4"/>
      <c r="H100" s="4"/>
      <c r="I100" s="4"/>
      <c r="J100" s="4"/>
    </row>
    <row r="101" spans="2:10" ht="15">
      <c r="B101" s="3"/>
      <c r="C101" s="4"/>
      <c r="D101" s="4"/>
      <c r="E101" s="4"/>
      <c r="F101" s="4"/>
      <c r="G101" s="4"/>
      <c r="H101" s="4"/>
      <c r="I101" s="4"/>
      <c r="J101" s="4"/>
    </row>
    <row r="102" spans="2:10" ht="15">
      <c r="B102" s="3"/>
      <c r="C102" s="4"/>
      <c r="D102" s="4"/>
      <c r="E102" s="4"/>
      <c r="F102" s="4"/>
      <c r="G102" s="4"/>
      <c r="H102" s="4"/>
      <c r="I102" s="4"/>
      <c r="J102" s="4"/>
    </row>
    <row r="103" spans="2:10" ht="15">
      <c r="B103" s="3"/>
      <c r="C103" s="4"/>
      <c r="D103" s="4"/>
      <c r="E103" s="4"/>
      <c r="F103" s="4"/>
      <c r="G103" s="4"/>
      <c r="H103" s="4"/>
      <c r="I103" s="4"/>
      <c r="J103" s="4"/>
    </row>
    <row r="104" spans="2:10" ht="15">
      <c r="B104" s="3"/>
      <c r="C104" s="4"/>
      <c r="D104" s="4"/>
      <c r="E104" s="4"/>
      <c r="F104" s="4"/>
      <c r="G104" s="4"/>
      <c r="H104" s="4"/>
      <c r="I104" s="4"/>
      <c r="J104" s="4"/>
    </row>
    <row r="105" spans="2:10" ht="15">
      <c r="B105" s="3"/>
      <c r="C105" s="4"/>
      <c r="D105" s="4"/>
      <c r="E105" s="4"/>
      <c r="F105" s="4"/>
      <c r="G105" s="4"/>
      <c r="H105" s="4"/>
      <c r="I105" s="4"/>
      <c r="J105" s="4"/>
    </row>
    <row r="106" spans="2:10" ht="15">
      <c r="B106" s="3"/>
      <c r="C106" s="4"/>
      <c r="D106" s="4"/>
      <c r="E106" s="4"/>
      <c r="F106" s="4"/>
      <c r="G106" s="4"/>
      <c r="H106" s="4"/>
      <c r="I106" s="4"/>
      <c r="J106" s="4"/>
    </row>
    <row r="107" spans="2:10" ht="15">
      <c r="B107" s="3"/>
      <c r="C107" s="4"/>
      <c r="D107" s="4"/>
      <c r="E107" s="4"/>
      <c r="F107" s="4"/>
      <c r="G107" s="4"/>
      <c r="H107" s="4"/>
      <c r="I107" s="4"/>
      <c r="J107" s="4"/>
    </row>
    <row r="108" spans="2:10" ht="15">
      <c r="B108" s="3"/>
      <c r="C108" s="4"/>
      <c r="D108" s="4"/>
      <c r="E108" s="4"/>
      <c r="F108" s="4"/>
      <c r="G108" s="4"/>
      <c r="H108" s="4"/>
      <c r="I108" s="4"/>
      <c r="J108" s="4"/>
    </row>
    <row r="109" spans="2:10" ht="15">
      <c r="B109" s="3"/>
      <c r="C109" s="4"/>
      <c r="D109" s="4"/>
      <c r="E109" s="4"/>
      <c r="F109" s="4"/>
      <c r="G109" s="4"/>
      <c r="H109" s="4"/>
      <c r="I109" s="4"/>
      <c r="J109" s="4"/>
    </row>
    <row r="110" spans="2:10" ht="15">
      <c r="B110" s="3"/>
      <c r="C110" s="4"/>
      <c r="D110" s="4"/>
      <c r="E110" s="4"/>
      <c r="F110" s="4"/>
      <c r="G110" s="4"/>
      <c r="H110" s="4"/>
      <c r="I110" s="4"/>
      <c r="J110" s="4"/>
    </row>
    <row r="111" spans="2:10" ht="15">
      <c r="B111" s="3"/>
      <c r="C111" s="4"/>
      <c r="D111" s="4"/>
      <c r="E111" s="4"/>
      <c r="F111" s="4"/>
      <c r="G111" s="4"/>
      <c r="H111" s="4"/>
      <c r="I111" s="4"/>
      <c r="J111" s="4"/>
    </row>
    <row r="112" spans="2:10" ht="15">
      <c r="B112" s="3"/>
      <c r="C112" s="4"/>
      <c r="D112" s="4"/>
      <c r="E112" s="4"/>
      <c r="F112" s="4"/>
      <c r="G112" s="4"/>
      <c r="H112" s="4"/>
      <c r="I112" s="4"/>
      <c r="J112" s="4"/>
    </row>
    <row r="113" spans="2:10" ht="15">
      <c r="B113" s="3"/>
      <c r="C113" s="4"/>
      <c r="D113" s="4"/>
      <c r="E113" s="4"/>
      <c r="F113" s="4"/>
      <c r="G113" s="4"/>
      <c r="H113" s="4"/>
      <c r="I113" s="4"/>
      <c r="J113" s="4"/>
    </row>
    <row r="114" spans="2:10" ht="15">
      <c r="B114" s="3"/>
      <c r="C114" s="4"/>
      <c r="D114" s="4"/>
      <c r="E114" s="4"/>
      <c r="F114" s="4"/>
      <c r="G114" s="4"/>
      <c r="H114" s="4"/>
      <c r="I114" s="4"/>
      <c r="J114" s="4"/>
    </row>
    <row r="115" spans="2:10" ht="15">
      <c r="B115" s="3"/>
      <c r="C115" s="4"/>
      <c r="D115" s="4"/>
      <c r="E115" s="4"/>
      <c r="F115" s="4"/>
      <c r="G115" s="4"/>
      <c r="H115" s="4"/>
      <c r="I115" s="4"/>
      <c r="J115" s="4"/>
    </row>
    <row r="116" spans="2:10" ht="15">
      <c r="B116" s="3"/>
      <c r="C116" s="4"/>
      <c r="D116" s="4"/>
      <c r="E116" s="4"/>
      <c r="F116" s="4"/>
      <c r="G116" s="4"/>
      <c r="H116" s="4"/>
      <c r="I116" s="4"/>
      <c r="J116" s="4"/>
    </row>
    <row r="117" spans="2:10" ht="15">
      <c r="B117" s="3"/>
      <c r="C117" s="4"/>
      <c r="D117" s="4"/>
      <c r="E117" s="4"/>
      <c r="F117" s="4"/>
      <c r="G117" s="4"/>
      <c r="H117" s="4"/>
      <c r="I117" s="4"/>
      <c r="J117" s="4"/>
    </row>
    <row r="118" spans="2:10" ht="15">
      <c r="B118" s="3"/>
      <c r="C118" s="4"/>
      <c r="D118" s="4"/>
      <c r="E118" s="4"/>
      <c r="F118" s="4"/>
      <c r="G118" s="4"/>
      <c r="H118" s="4"/>
      <c r="I118" s="4"/>
      <c r="J118" s="4"/>
    </row>
    <row r="119" spans="2:10" ht="15">
      <c r="B119" s="3"/>
      <c r="C119" s="4"/>
      <c r="D119" s="4"/>
      <c r="E119" s="4"/>
      <c r="F119" s="4"/>
      <c r="G119" s="4"/>
      <c r="H119" s="4"/>
      <c r="I119" s="4"/>
      <c r="J119" s="4"/>
    </row>
    <row r="120" spans="2:10" ht="15">
      <c r="B120" s="3"/>
      <c r="C120" s="4"/>
      <c r="D120" s="4"/>
      <c r="E120" s="4"/>
      <c r="F120" s="4"/>
      <c r="G120" s="4"/>
      <c r="H120" s="4"/>
      <c r="I120" s="4"/>
      <c r="J120" s="4"/>
    </row>
    <row r="121" spans="2:10" ht="15">
      <c r="B121" s="3"/>
      <c r="C121" s="4"/>
      <c r="D121" s="4"/>
      <c r="E121" s="4"/>
      <c r="F121" s="4"/>
      <c r="G121" s="4"/>
      <c r="H121" s="4"/>
      <c r="I121" s="4"/>
      <c r="J121" s="4"/>
    </row>
    <row r="122" spans="2:10" ht="15">
      <c r="B122" s="3"/>
      <c r="C122" s="4"/>
      <c r="D122" s="4"/>
      <c r="E122" s="4"/>
      <c r="F122" s="4"/>
      <c r="G122" s="4"/>
      <c r="H122" s="4"/>
      <c r="I122" s="4"/>
      <c r="J122" s="4"/>
    </row>
  </sheetData>
  <sheetProtection/>
  <mergeCells count="15">
    <mergeCell ref="F8:H8"/>
    <mergeCell ref="I8:I9"/>
    <mergeCell ref="A23:A30"/>
    <mergeCell ref="B8:B9"/>
    <mergeCell ref="C8:C9"/>
    <mergeCell ref="J8:J9"/>
    <mergeCell ref="A8:A9"/>
    <mergeCell ref="D8:D9"/>
    <mergeCell ref="E8:E9"/>
    <mergeCell ref="A6:J6"/>
    <mergeCell ref="A7:J7"/>
    <mergeCell ref="D1:J1"/>
    <mergeCell ref="D2:J2"/>
    <mergeCell ref="D4:J4"/>
    <mergeCell ref="D3:J3"/>
  </mergeCells>
  <printOptions/>
  <pageMargins left="0.7874015748031497" right="0.3937007874015748" top="0.3937007874015748" bottom="0.3937007874015748" header="0.31496062992125984" footer="0.31496062992125984"/>
  <pageSetup horizontalDpi="180" verticalDpi="18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83"/>
  <sheetViews>
    <sheetView view="pageBreakPreview" zoomScale="83" zoomScaleSheetLayoutView="83" zoomScalePageLayoutView="0" workbookViewId="0" topLeftCell="A1">
      <selection activeCell="Y20" sqref="Y20"/>
    </sheetView>
  </sheetViews>
  <sheetFormatPr defaultColWidth="9.140625" defaultRowHeight="15"/>
  <cols>
    <col min="1" max="1" width="39.7109375" style="111" customWidth="1"/>
    <col min="2" max="2" width="6.00390625" style="112" customWidth="1"/>
    <col min="3" max="3" width="5.140625" style="112" bestFit="1" customWidth="1"/>
    <col min="4" max="6" width="4.140625" style="112" bestFit="1" customWidth="1"/>
    <col min="7" max="7" width="7.00390625" style="112" bestFit="1" customWidth="1"/>
    <col min="8" max="8" width="5.140625" style="112" bestFit="1" customWidth="1"/>
    <col min="9" max="9" width="17.7109375" style="112" customWidth="1"/>
    <col min="10" max="10" width="10.421875" style="88" hidden="1" customWidth="1"/>
    <col min="11" max="11" width="12.28125" style="88" hidden="1" customWidth="1"/>
    <col min="12" max="16" width="9.140625" style="88" hidden="1" customWidth="1"/>
    <col min="17" max="19" width="0" style="88" hidden="1" customWidth="1"/>
    <col min="20" max="16384" width="9.140625" style="88" customWidth="1"/>
  </cols>
  <sheetData>
    <row r="1" spans="2:9" ht="12.75">
      <c r="B1" s="197" t="s">
        <v>431</v>
      </c>
      <c r="C1" s="197"/>
      <c r="D1" s="197"/>
      <c r="E1" s="197"/>
      <c r="F1" s="197"/>
      <c r="G1" s="197"/>
      <c r="H1" s="197"/>
      <c r="I1" s="197"/>
    </row>
    <row r="2" spans="2:10" ht="12.75">
      <c r="B2" s="198" t="s">
        <v>92</v>
      </c>
      <c r="C2" s="198"/>
      <c r="D2" s="198"/>
      <c r="E2" s="198"/>
      <c r="F2" s="198"/>
      <c r="G2" s="198"/>
      <c r="H2" s="198"/>
      <c r="I2" s="198"/>
      <c r="J2" s="88" t="s">
        <v>441</v>
      </c>
    </row>
    <row r="3" spans="2:10" ht="12.75">
      <c r="B3" s="198" t="s">
        <v>91</v>
      </c>
      <c r="C3" s="198"/>
      <c r="D3" s="198"/>
      <c r="E3" s="198"/>
      <c r="F3" s="198"/>
      <c r="G3" s="198"/>
      <c r="H3" s="198"/>
      <c r="I3" s="198"/>
      <c r="J3" s="88">
        <v>29971.62</v>
      </c>
    </row>
    <row r="4" spans="2:9" ht="12.75">
      <c r="B4" s="198" t="str">
        <f>Доходы!B5</f>
        <v>№1 "21"марта 2019</v>
      </c>
      <c r="C4" s="198"/>
      <c r="D4" s="198"/>
      <c r="E4" s="198"/>
      <c r="F4" s="198"/>
      <c r="G4" s="198"/>
      <c r="H4" s="198"/>
      <c r="I4" s="198"/>
    </row>
    <row r="5" spans="3:9" ht="12.75">
      <c r="C5" s="113"/>
      <c r="D5" s="113"/>
      <c r="E5" s="113"/>
      <c r="F5" s="113"/>
      <c r="G5" s="113"/>
      <c r="H5" s="113"/>
      <c r="I5" s="113"/>
    </row>
    <row r="6" spans="1:9" ht="27.75" customHeight="1">
      <c r="A6" s="199" t="s">
        <v>94</v>
      </c>
      <c r="B6" s="199"/>
      <c r="C6" s="199"/>
      <c r="D6" s="199"/>
      <c r="E6" s="199"/>
      <c r="F6" s="199"/>
      <c r="G6" s="199"/>
      <c r="H6" s="199"/>
      <c r="I6" s="199"/>
    </row>
    <row r="7" spans="1:9" ht="27" customHeight="1">
      <c r="A7" s="196" t="s">
        <v>427</v>
      </c>
      <c r="B7" s="196"/>
      <c r="C7" s="196"/>
      <c r="D7" s="196"/>
      <c r="E7" s="196"/>
      <c r="F7" s="196"/>
      <c r="G7" s="196"/>
      <c r="H7" s="196"/>
      <c r="I7" s="196"/>
    </row>
    <row r="8" spans="1:14" ht="12.75" customHeight="1">
      <c r="A8" s="204" t="s">
        <v>95</v>
      </c>
      <c r="B8" s="205" t="s">
        <v>96</v>
      </c>
      <c r="C8" s="207" t="s">
        <v>97</v>
      </c>
      <c r="D8" s="208" t="s">
        <v>102</v>
      </c>
      <c r="E8" s="209"/>
      <c r="F8" s="209"/>
      <c r="G8" s="210"/>
      <c r="H8" s="194" t="s">
        <v>103</v>
      </c>
      <c r="I8" s="204" t="s">
        <v>428</v>
      </c>
      <c r="J8" s="89"/>
      <c r="K8" s="89"/>
      <c r="L8" s="89"/>
      <c r="M8" s="89"/>
      <c r="N8" s="89"/>
    </row>
    <row r="9" spans="1:14" ht="122.25" customHeight="1">
      <c r="A9" s="204"/>
      <c r="B9" s="206"/>
      <c r="C9" s="207"/>
      <c r="D9" s="114" t="s">
        <v>98</v>
      </c>
      <c r="E9" s="115" t="s">
        <v>99</v>
      </c>
      <c r="F9" s="115" t="s">
        <v>100</v>
      </c>
      <c r="G9" s="115" t="s">
        <v>101</v>
      </c>
      <c r="H9" s="195"/>
      <c r="I9" s="204"/>
      <c r="J9" s="96" t="s">
        <v>440</v>
      </c>
      <c r="K9" s="89"/>
      <c r="L9" s="89"/>
      <c r="M9" s="89"/>
      <c r="N9" s="89"/>
    </row>
    <row r="10" spans="1:14" ht="12.75">
      <c r="A10" s="116" t="s">
        <v>107</v>
      </c>
      <c r="B10" s="117"/>
      <c r="C10" s="117"/>
      <c r="D10" s="117"/>
      <c r="E10" s="117"/>
      <c r="F10" s="117"/>
      <c r="G10" s="117"/>
      <c r="H10" s="117"/>
      <c r="I10" s="118">
        <f>I11+I48+I58+I77+I100+I115+I133+I152+I167</f>
        <v>34232.890926</v>
      </c>
      <c r="J10" s="89">
        <f>J172</f>
        <v>4261.276019999999</v>
      </c>
      <c r="K10" s="17"/>
      <c r="L10" s="89"/>
      <c r="M10" s="89"/>
      <c r="N10" s="89"/>
    </row>
    <row r="11" spans="1:14" ht="13.5">
      <c r="A11" s="119" t="s">
        <v>108</v>
      </c>
      <c r="B11" s="90" t="s">
        <v>56</v>
      </c>
      <c r="C11" s="90" t="s">
        <v>54</v>
      </c>
      <c r="D11" s="90"/>
      <c r="E11" s="90"/>
      <c r="F11" s="90"/>
      <c r="G11" s="90"/>
      <c r="H11" s="90"/>
      <c r="I11" s="120">
        <f>I12+I18+I28+I31+I24</f>
        <v>10134.138486</v>
      </c>
      <c r="J11" s="89"/>
      <c r="K11" s="89"/>
      <c r="L11" s="89"/>
      <c r="M11" s="89"/>
      <c r="N11" s="89"/>
    </row>
    <row r="12" spans="1:20" ht="51">
      <c r="A12" s="160" t="s">
        <v>109</v>
      </c>
      <c r="B12" s="90" t="s">
        <v>56</v>
      </c>
      <c r="C12" s="90" t="s">
        <v>57</v>
      </c>
      <c r="D12" s="90"/>
      <c r="E12" s="90"/>
      <c r="F12" s="90"/>
      <c r="G12" s="90"/>
      <c r="H12" s="90"/>
      <c r="I12" s="122">
        <f>I13</f>
        <v>825.47</v>
      </c>
      <c r="J12" s="89"/>
      <c r="K12" s="89"/>
      <c r="L12" s="89"/>
      <c r="M12" s="89"/>
      <c r="N12" s="89"/>
      <c r="O12" s="200"/>
      <c r="P12" s="201"/>
      <c r="Q12" s="201"/>
      <c r="R12" s="201"/>
      <c r="S12" s="201"/>
      <c r="T12" s="201"/>
    </row>
    <row r="13" spans="1:14" ht="102">
      <c r="A13" s="116" t="s">
        <v>239</v>
      </c>
      <c r="B13" s="90" t="s">
        <v>56</v>
      </c>
      <c r="C13" s="90" t="s">
        <v>57</v>
      </c>
      <c r="D13" s="90" t="s">
        <v>56</v>
      </c>
      <c r="E13" s="90" t="s">
        <v>104</v>
      </c>
      <c r="F13" s="90" t="s">
        <v>54</v>
      </c>
      <c r="G13" s="90" t="s">
        <v>105</v>
      </c>
      <c r="H13" s="90"/>
      <c r="I13" s="122">
        <f>I14</f>
        <v>825.47</v>
      </c>
      <c r="J13" s="89"/>
      <c r="K13" s="89"/>
      <c r="L13" s="89"/>
      <c r="M13" s="89"/>
      <c r="N13" s="89"/>
    </row>
    <row r="14" spans="1:14" ht="81">
      <c r="A14" s="123" t="s">
        <v>110</v>
      </c>
      <c r="B14" s="90" t="s">
        <v>56</v>
      </c>
      <c r="C14" s="90" t="s">
        <v>57</v>
      </c>
      <c r="D14" s="90" t="s">
        <v>56</v>
      </c>
      <c r="E14" s="90" t="s">
        <v>104</v>
      </c>
      <c r="F14" s="90" t="s">
        <v>54</v>
      </c>
      <c r="G14" s="90" t="s">
        <v>105</v>
      </c>
      <c r="H14" s="90" t="s">
        <v>106</v>
      </c>
      <c r="I14" s="122">
        <f>I15</f>
        <v>825.47</v>
      </c>
      <c r="J14" s="89"/>
      <c r="K14" s="89"/>
      <c r="L14" s="89"/>
      <c r="M14" s="89"/>
      <c r="N14" s="89"/>
    </row>
    <row r="15" spans="1:14" ht="25.5">
      <c r="A15" s="109" t="s">
        <v>111</v>
      </c>
      <c r="B15" s="90" t="s">
        <v>56</v>
      </c>
      <c r="C15" s="90" t="s">
        <v>57</v>
      </c>
      <c r="D15" s="90" t="s">
        <v>56</v>
      </c>
      <c r="E15" s="90" t="s">
        <v>104</v>
      </c>
      <c r="F15" s="90" t="s">
        <v>54</v>
      </c>
      <c r="G15" s="90" t="s">
        <v>105</v>
      </c>
      <c r="H15" s="90" t="s">
        <v>75</v>
      </c>
      <c r="I15" s="122">
        <f>I16+I17</f>
        <v>825.47</v>
      </c>
      <c r="J15" s="89"/>
      <c r="K15" s="89"/>
      <c r="L15" s="89"/>
      <c r="M15" s="89"/>
      <c r="N15" s="89"/>
    </row>
    <row r="16" spans="1:14" ht="25.5">
      <c r="A16" s="110" t="s">
        <v>112</v>
      </c>
      <c r="B16" s="90" t="s">
        <v>56</v>
      </c>
      <c r="C16" s="90" t="s">
        <v>57</v>
      </c>
      <c r="D16" s="90" t="s">
        <v>56</v>
      </c>
      <c r="E16" s="90" t="s">
        <v>104</v>
      </c>
      <c r="F16" s="90" t="s">
        <v>54</v>
      </c>
      <c r="G16" s="90" t="s">
        <v>105</v>
      </c>
      <c r="H16" s="90" t="s">
        <v>113</v>
      </c>
      <c r="I16" s="122">
        <f>511.11+120</f>
        <v>631.11</v>
      </c>
      <c r="J16" s="89">
        <v>120</v>
      </c>
      <c r="K16" s="89"/>
      <c r="L16" s="89"/>
      <c r="M16" s="89"/>
      <c r="N16" s="89"/>
    </row>
    <row r="17" spans="1:14" ht="51">
      <c r="A17" s="110" t="s">
        <v>114</v>
      </c>
      <c r="B17" s="90" t="s">
        <v>56</v>
      </c>
      <c r="C17" s="90" t="s">
        <v>57</v>
      </c>
      <c r="D17" s="90" t="s">
        <v>56</v>
      </c>
      <c r="E17" s="90" t="s">
        <v>104</v>
      </c>
      <c r="F17" s="90" t="s">
        <v>54</v>
      </c>
      <c r="G17" s="90" t="s">
        <v>105</v>
      </c>
      <c r="H17" s="90" t="s">
        <v>115</v>
      </c>
      <c r="I17" s="122">
        <f>154.36+40</f>
        <v>194.36</v>
      </c>
      <c r="J17" s="89">
        <v>40</v>
      </c>
      <c r="K17" s="89"/>
      <c r="L17" s="89"/>
      <c r="M17" s="89"/>
      <c r="N17" s="89"/>
    </row>
    <row r="18" spans="1:19" ht="76.5">
      <c r="A18" s="121" t="s">
        <v>116</v>
      </c>
      <c r="B18" s="90" t="s">
        <v>56</v>
      </c>
      <c r="C18" s="90" t="s">
        <v>70</v>
      </c>
      <c r="D18" s="90"/>
      <c r="E18" s="90"/>
      <c r="F18" s="90"/>
      <c r="G18" s="90"/>
      <c r="H18" s="90"/>
      <c r="I18" s="122">
        <f>I19</f>
        <v>443.40136199999995</v>
      </c>
      <c r="J18" s="89"/>
      <c r="K18" s="89"/>
      <c r="L18" s="89"/>
      <c r="M18" s="89"/>
      <c r="N18" s="89"/>
      <c r="O18" s="200"/>
      <c r="P18" s="201"/>
      <c r="Q18" s="201"/>
      <c r="R18" s="201"/>
      <c r="S18" s="201"/>
    </row>
    <row r="19" spans="1:14" ht="114.75">
      <c r="A19" s="116" t="s">
        <v>240</v>
      </c>
      <c r="B19" s="90" t="s">
        <v>56</v>
      </c>
      <c r="C19" s="90" t="s">
        <v>70</v>
      </c>
      <c r="D19" s="90" t="s">
        <v>56</v>
      </c>
      <c r="E19" s="90" t="s">
        <v>104</v>
      </c>
      <c r="F19" s="90" t="s">
        <v>54</v>
      </c>
      <c r="G19" s="90" t="s">
        <v>117</v>
      </c>
      <c r="H19" s="90"/>
      <c r="I19" s="122">
        <f>I20</f>
        <v>443.40136199999995</v>
      </c>
      <c r="J19" s="89"/>
      <c r="K19" s="89"/>
      <c r="L19" s="89"/>
      <c r="M19" s="89"/>
      <c r="N19" s="89"/>
    </row>
    <row r="20" spans="1:14" ht="81">
      <c r="A20" s="123" t="s">
        <v>110</v>
      </c>
      <c r="B20" s="90" t="s">
        <v>56</v>
      </c>
      <c r="C20" s="90" t="s">
        <v>70</v>
      </c>
      <c r="D20" s="90" t="s">
        <v>56</v>
      </c>
      <c r="E20" s="90" t="s">
        <v>104</v>
      </c>
      <c r="F20" s="90" t="s">
        <v>54</v>
      </c>
      <c r="G20" s="90" t="s">
        <v>117</v>
      </c>
      <c r="H20" s="90" t="s">
        <v>106</v>
      </c>
      <c r="I20" s="122">
        <f>I21</f>
        <v>443.40136199999995</v>
      </c>
      <c r="J20" s="89"/>
      <c r="K20" s="89"/>
      <c r="L20" s="89"/>
      <c r="M20" s="89"/>
      <c r="N20" s="89"/>
    </row>
    <row r="21" spans="1:14" ht="25.5">
      <c r="A21" s="109" t="s">
        <v>111</v>
      </c>
      <c r="B21" s="90" t="s">
        <v>56</v>
      </c>
      <c r="C21" s="90" t="s">
        <v>70</v>
      </c>
      <c r="D21" s="90" t="s">
        <v>56</v>
      </c>
      <c r="E21" s="90" t="s">
        <v>104</v>
      </c>
      <c r="F21" s="90" t="s">
        <v>54</v>
      </c>
      <c r="G21" s="90" t="s">
        <v>117</v>
      </c>
      <c r="H21" s="90" t="s">
        <v>75</v>
      </c>
      <c r="I21" s="122">
        <f>I22+I23</f>
        <v>443.40136199999995</v>
      </c>
      <c r="J21" s="89"/>
      <c r="K21" s="89"/>
      <c r="L21" s="89"/>
      <c r="M21" s="89"/>
      <c r="N21" s="89"/>
    </row>
    <row r="22" spans="1:14" ht="25.5">
      <c r="A22" s="110" t="s">
        <v>112</v>
      </c>
      <c r="B22" s="90" t="s">
        <v>56</v>
      </c>
      <c r="C22" s="90" t="s">
        <v>70</v>
      </c>
      <c r="D22" s="90" t="s">
        <v>56</v>
      </c>
      <c r="E22" s="90" t="s">
        <v>104</v>
      </c>
      <c r="F22" s="90" t="s">
        <v>54</v>
      </c>
      <c r="G22" s="90" t="s">
        <v>117</v>
      </c>
      <c r="H22" s="90" t="s">
        <v>113</v>
      </c>
      <c r="I22" s="122">
        <f>326.02+326.02*4.46%</f>
        <v>340.56049199999995</v>
      </c>
      <c r="J22" s="89"/>
      <c r="K22" s="89"/>
      <c r="L22" s="89"/>
      <c r="M22" s="89"/>
      <c r="N22" s="89"/>
    </row>
    <row r="23" spans="1:14" ht="51">
      <c r="A23" s="110" t="s">
        <v>114</v>
      </c>
      <c r="B23" s="90" t="s">
        <v>56</v>
      </c>
      <c r="C23" s="90" t="s">
        <v>70</v>
      </c>
      <c r="D23" s="90" t="s">
        <v>56</v>
      </c>
      <c r="E23" s="90" t="s">
        <v>104</v>
      </c>
      <c r="F23" s="90" t="s">
        <v>54</v>
      </c>
      <c r="G23" s="90" t="s">
        <v>117</v>
      </c>
      <c r="H23" s="90" t="s">
        <v>115</v>
      </c>
      <c r="I23" s="122">
        <f>98.45+98.45*4.46%</f>
        <v>102.84087000000001</v>
      </c>
      <c r="J23" s="89"/>
      <c r="K23" s="89"/>
      <c r="L23" s="89"/>
      <c r="M23" s="89"/>
      <c r="N23" s="89"/>
    </row>
    <row r="24" spans="1:22" ht="21">
      <c r="A24" s="124" t="s">
        <v>421</v>
      </c>
      <c r="B24" s="125" t="s">
        <v>56</v>
      </c>
      <c r="C24" s="125" t="s">
        <v>147</v>
      </c>
      <c r="D24" s="125"/>
      <c r="E24" s="125"/>
      <c r="F24" s="125"/>
      <c r="G24" s="125"/>
      <c r="H24" s="125"/>
      <c r="I24" s="122">
        <f>I25</f>
        <v>802.068</v>
      </c>
      <c r="J24" s="89"/>
      <c r="K24" s="89"/>
      <c r="L24" s="89"/>
      <c r="M24" s="89"/>
      <c r="N24" s="89"/>
      <c r="O24" s="212"/>
      <c r="P24" s="211"/>
      <c r="Q24" s="211"/>
      <c r="R24" s="211"/>
      <c r="S24" s="211"/>
      <c r="T24" s="211"/>
      <c r="U24" s="211"/>
      <c r="V24" s="211"/>
    </row>
    <row r="25" spans="1:22" ht="63">
      <c r="A25" s="126" t="s">
        <v>424</v>
      </c>
      <c r="B25" s="125" t="s">
        <v>56</v>
      </c>
      <c r="C25" s="125" t="s">
        <v>147</v>
      </c>
      <c r="D25" s="125" t="s">
        <v>56</v>
      </c>
      <c r="E25" s="125" t="s">
        <v>104</v>
      </c>
      <c r="F25" s="125" t="s">
        <v>54</v>
      </c>
      <c r="G25" s="125" t="s">
        <v>430</v>
      </c>
      <c r="H25" s="125"/>
      <c r="I25" s="122">
        <f>I26</f>
        <v>802.068</v>
      </c>
      <c r="J25" s="89"/>
      <c r="K25" s="89"/>
      <c r="L25" s="89"/>
      <c r="M25" s="89"/>
      <c r="N25" s="89"/>
      <c r="O25" s="212"/>
      <c r="P25" s="211"/>
      <c r="Q25" s="211"/>
      <c r="R25" s="211"/>
      <c r="S25" s="211"/>
      <c r="T25" s="211"/>
      <c r="U25" s="211"/>
      <c r="V25" s="211"/>
    </row>
    <row r="26" spans="1:22" ht="12.75">
      <c r="A26" s="127" t="s">
        <v>124</v>
      </c>
      <c r="B26" s="125" t="s">
        <v>56</v>
      </c>
      <c r="C26" s="125" t="s">
        <v>147</v>
      </c>
      <c r="D26" s="125" t="s">
        <v>56</v>
      </c>
      <c r="E26" s="125" t="s">
        <v>104</v>
      </c>
      <c r="F26" s="125" t="s">
        <v>54</v>
      </c>
      <c r="G26" s="125" t="s">
        <v>430</v>
      </c>
      <c r="H26" s="125" t="s">
        <v>127</v>
      </c>
      <c r="I26" s="122">
        <f>I27</f>
        <v>802.068</v>
      </c>
      <c r="J26" s="89"/>
      <c r="K26" s="89"/>
      <c r="L26" s="89"/>
      <c r="M26" s="89"/>
      <c r="N26" s="89"/>
      <c r="O26" s="212"/>
      <c r="P26" s="211"/>
      <c r="Q26" s="211"/>
      <c r="R26" s="211"/>
      <c r="S26" s="211"/>
      <c r="T26" s="211"/>
      <c r="U26" s="211"/>
      <c r="V26" s="211"/>
    </row>
    <row r="27" spans="1:22" ht="12.75">
      <c r="A27" s="128" t="s">
        <v>422</v>
      </c>
      <c r="B27" s="125" t="s">
        <v>56</v>
      </c>
      <c r="C27" s="125" t="s">
        <v>147</v>
      </c>
      <c r="D27" s="125" t="s">
        <v>56</v>
      </c>
      <c r="E27" s="125" t="s">
        <v>104</v>
      </c>
      <c r="F27" s="125" t="s">
        <v>54</v>
      </c>
      <c r="G27" s="125" t="s">
        <v>430</v>
      </c>
      <c r="H27" s="125" t="s">
        <v>423</v>
      </c>
      <c r="I27" s="122">
        <f>802.068</f>
        <v>802.068</v>
      </c>
      <c r="J27" s="89"/>
      <c r="K27" s="89"/>
      <c r="L27" s="89"/>
      <c r="M27" s="89"/>
      <c r="N27" s="89"/>
      <c r="O27" s="212"/>
      <c r="P27" s="211"/>
      <c r="Q27" s="211"/>
      <c r="R27" s="211"/>
      <c r="S27" s="211"/>
      <c r="T27" s="211"/>
      <c r="U27" s="211"/>
      <c r="V27" s="211"/>
    </row>
    <row r="28" spans="1:22" ht="12.75">
      <c r="A28" s="121" t="s">
        <v>218</v>
      </c>
      <c r="B28" s="90" t="s">
        <v>56</v>
      </c>
      <c r="C28" s="90" t="s">
        <v>74</v>
      </c>
      <c r="D28" s="90"/>
      <c r="E28" s="90"/>
      <c r="F28" s="90"/>
      <c r="G28" s="90"/>
      <c r="H28" s="90"/>
      <c r="I28" s="122">
        <f>I29</f>
        <v>95.77</v>
      </c>
      <c r="J28" s="89"/>
      <c r="K28" s="89"/>
      <c r="L28" s="89"/>
      <c r="M28" s="89"/>
      <c r="N28" s="89"/>
      <c r="O28" s="212"/>
      <c r="P28" s="211"/>
      <c r="Q28" s="211"/>
      <c r="R28" s="211"/>
      <c r="S28" s="211"/>
      <c r="T28" s="211"/>
      <c r="U28" s="211"/>
      <c r="V28" s="211"/>
    </row>
    <row r="29" spans="1:21" ht="89.25">
      <c r="A29" s="116" t="s">
        <v>234</v>
      </c>
      <c r="B29" s="90" t="s">
        <v>56</v>
      </c>
      <c r="C29" s="90" t="s">
        <v>74</v>
      </c>
      <c r="D29" s="90" t="s">
        <v>57</v>
      </c>
      <c r="E29" s="90" t="s">
        <v>104</v>
      </c>
      <c r="F29" s="90" t="s">
        <v>54</v>
      </c>
      <c r="G29" s="90" t="s">
        <v>105</v>
      </c>
      <c r="H29" s="90"/>
      <c r="I29" s="122">
        <f>I30</f>
        <v>95.77</v>
      </c>
      <c r="J29" s="89"/>
      <c r="K29" s="89"/>
      <c r="L29" s="89"/>
      <c r="M29" s="89"/>
      <c r="N29" s="89"/>
      <c r="P29" s="211"/>
      <c r="Q29" s="211"/>
      <c r="R29" s="211"/>
      <c r="S29" s="211"/>
      <c r="T29" s="211"/>
      <c r="U29" s="211"/>
    </row>
    <row r="30" spans="1:14" ht="12.75">
      <c r="A30" s="110" t="s">
        <v>257</v>
      </c>
      <c r="B30" s="90" t="s">
        <v>56</v>
      </c>
      <c r="C30" s="90" t="s">
        <v>74</v>
      </c>
      <c r="D30" s="90" t="s">
        <v>57</v>
      </c>
      <c r="E30" s="90" t="s">
        <v>104</v>
      </c>
      <c r="F30" s="90" t="s">
        <v>54</v>
      </c>
      <c r="G30" s="90" t="s">
        <v>105</v>
      </c>
      <c r="H30" s="90" t="s">
        <v>256</v>
      </c>
      <c r="I30" s="122">
        <v>95.77</v>
      </c>
      <c r="J30" s="89"/>
      <c r="K30" s="89"/>
      <c r="L30" s="89"/>
      <c r="M30" s="89"/>
      <c r="N30" s="89"/>
    </row>
    <row r="31" spans="1:14" ht="25.5">
      <c r="A31" s="121" t="s">
        <v>122</v>
      </c>
      <c r="B31" s="90" t="s">
        <v>56</v>
      </c>
      <c r="C31" s="90" t="s">
        <v>76</v>
      </c>
      <c r="D31" s="90"/>
      <c r="E31" s="90"/>
      <c r="F31" s="90"/>
      <c r="G31" s="90"/>
      <c r="H31" s="90"/>
      <c r="I31" s="122">
        <f>I32</f>
        <v>7967.429124</v>
      </c>
      <c r="J31" s="89"/>
      <c r="K31" s="89"/>
      <c r="L31" s="89"/>
      <c r="M31" s="89"/>
      <c r="N31" s="89"/>
    </row>
    <row r="32" spans="1:14" ht="102">
      <c r="A32" s="116" t="s">
        <v>241</v>
      </c>
      <c r="B32" s="90" t="s">
        <v>56</v>
      </c>
      <c r="C32" s="90" t="s">
        <v>76</v>
      </c>
      <c r="D32" s="90" t="s">
        <v>56</v>
      </c>
      <c r="E32" s="90" t="s">
        <v>104</v>
      </c>
      <c r="F32" s="90" t="s">
        <v>54</v>
      </c>
      <c r="G32" s="90" t="s">
        <v>123</v>
      </c>
      <c r="H32" s="90"/>
      <c r="I32" s="122">
        <f>I33+I38+I41</f>
        <v>7967.429124</v>
      </c>
      <c r="J32" s="89"/>
      <c r="K32" s="89"/>
      <c r="L32" s="89"/>
      <c r="M32" s="89"/>
      <c r="N32" s="89"/>
    </row>
    <row r="33" spans="1:14" ht="81">
      <c r="A33" s="123" t="s">
        <v>110</v>
      </c>
      <c r="B33" s="90" t="s">
        <v>56</v>
      </c>
      <c r="C33" s="90" t="s">
        <v>76</v>
      </c>
      <c r="D33" s="90" t="s">
        <v>56</v>
      </c>
      <c r="E33" s="90" t="s">
        <v>104</v>
      </c>
      <c r="F33" s="90" t="s">
        <v>54</v>
      </c>
      <c r="G33" s="90" t="s">
        <v>123</v>
      </c>
      <c r="H33" s="90" t="s">
        <v>106</v>
      </c>
      <c r="I33" s="122">
        <f>I34</f>
        <v>1892.4291240000002</v>
      </c>
      <c r="J33" s="89"/>
      <c r="K33" s="89"/>
      <c r="L33" s="89"/>
      <c r="M33" s="89"/>
      <c r="N33" s="89"/>
    </row>
    <row r="34" spans="1:14" ht="25.5">
      <c r="A34" s="109" t="s">
        <v>111</v>
      </c>
      <c r="B34" s="90" t="s">
        <v>56</v>
      </c>
      <c r="C34" s="90" t="s">
        <v>76</v>
      </c>
      <c r="D34" s="90" t="s">
        <v>56</v>
      </c>
      <c r="E34" s="90" t="s">
        <v>104</v>
      </c>
      <c r="F34" s="90" t="s">
        <v>54</v>
      </c>
      <c r="G34" s="90" t="s">
        <v>123</v>
      </c>
      <c r="H34" s="90" t="s">
        <v>75</v>
      </c>
      <c r="I34" s="122">
        <f>I35+I36+I37</f>
        <v>1892.4291240000002</v>
      </c>
      <c r="J34" s="89"/>
      <c r="K34" s="89"/>
      <c r="L34" s="89"/>
      <c r="M34" s="89"/>
      <c r="N34" s="89"/>
    </row>
    <row r="35" spans="1:14" ht="25.5">
      <c r="A35" s="110" t="s">
        <v>112</v>
      </c>
      <c r="B35" s="90" t="s">
        <v>56</v>
      </c>
      <c r="C35" s="90" t="s">
        <v>76</v>
      </c>
      <c r="D35" s="90" t="s">
        <v>56</v>
      </c>
      <c r="E35" s="90" t="s">
        <v>104</v>
      </c>
      <c r="F35" s="90" t="s">
        <v>54</v>
      </c>
      <c r="G35" s="90" t="s">
        <v>123</v>
      </c>
      <c r="H35" s="90" t="s">
        <v>113</v>
      </c>
      <c r="I35" s="122">
        <f>1374+1374*4.46%</f>
        <v>1435.2804</v>
      </c>
      <c r="J35" s="89"/>
      <c r="K35" s="89"/>
      <c r="L35" s="89"/>
      <c r="M35" s="89"/>
      <c r="N35" s="89"/>
    </row>
    <row r="36" spans="1:14" ht="80.25" customHeight="1">
      <c r="A36" s="110" t="s">
        <v>229</v>
      </c>
      <c r="B36" s="90" t="s">
        <v>56</v>
      </c>
      <c r="C36" s="90" t="s">
        <v>76</v>
      </c>
      <c r="D36" s="90" t="s">
        <v>56</v>
      </c>
      <c r="E36" s="90" t="s">
        <v>104</v>
      </c>
      <c r="F36" s="90" t="s">
        <v>54</v>
      </c>
      <c r="G36" s="90" t="s">
        <v>123</v>
      </c>
      <c r="H36" s="90" t="s">
        <v>228</v>
      </c>
      <c r="I36" s="122">
        <f>50-20</f>
        <v>30</v>
      </c>
      <c r="J36" s="89"/>
      <c r="K36" s="89"/>
      <c r="L36" s="89"/>
      <c r="M36" s="89"/>
      <c r="N36" s="89"/>
    </row>
    <row r="37" spans="1:14" ht="51">
      <c r="A37" s="110" t="s">
        <v>114</v>
      </c>
      <c r="B37" s="90" t="s">
        <v>56</v>
      </c>
      <c r="C37" s="90" t="s">
        <v>76</v>
      </c>
      <c r="D37" s="90" t="s">
        <v>56</v>
      </c>
      <c r="E37" s="90" t="s">
        <v>104</v>
      </c>
      <c r="F37" s="90" t="s">
        <v>54</v>
      </c>
      <c r="G37" s="90" t="s">
        <v>123</v>
      </c>
      <c r="H37" s="90" t="s">
        <v>115</v>
      </c>
      <c r="I37" s="122">
        <f>408.91+408.94*4.46%</f>
        <v>427.148724</v>
      </c>
      <c r="J37" s="89"/>
      <c r="K37" s="89"/>
      <c r="L37" s="89"/>
      <c r="M37" s="89"/>
      <c r="N37" s="89"/>
    </row>
    <row r="38" spans="1:14" ht="27">
      <c r="A38" s="123" t="s">
        <v>220</v>
      </c>
      <c r="B38" s="90" t="s">
        <v>56</v>
      </c>
      <c r="C38" s="90" t="s">
        <v>76</v>
      </c>
      <c r="D38" s="90" t="s">
        <v>56</v>
      </c>
      <c r="E38" s="90" t="s">
        <v>104</v>
      </c>
      <c r="F38" s="90" t="s">
        <v>54</v>
      </c>
      <c r="G38" s="90" t="s">
        <v>123</v>
      </c>
      <c r="H38" s="90" t="s">
        <v>118</v>
      </c>
      <c r="I38" s="122">
        <f>I39</f>
        <v>5450</v>
      </c>
      <c r="J38" s="89"/>
      <c r="K38" s="89"/>
      <c r="L38" s="89"/>
      <c r="M38" s="89"/>
      <c r="N38" s="89"/>
    </row>
    <row r="39" spans="1:14" ht="38.25">
      <c r="A39" s="109" t="s">
        <v>119</v>
      </c>
      <c r="B39" s="90" t="s">
        <v>56</v>
      </c>
      <c r="C39" s="90" t="s">
        <v>76</v>
      </c>
      <c r="D39" s="90" t="s">
        <v>56</v>
      </c>
      <c r="E39" s="90" t="s">
        <v>104</v>
      </c>
      <c r="F39" s="90" t="s">
        <v>54</v>
      </c>
      <c r="G39" s="90" t="s">
        <v>123</v>
      </c>
      <c r="H39" s="90" t="s">
        <v>120</v>
      </c>
      <c r="I39" s="122">
        <f>I40</f>
        <v>5450</v>
      </c>
      <c r="J39" s="89"/>
      <c r="K39" s="89"/>
      <c r="L39" s="89"/>
      <c r="M39" s="89"/>
      <c r="N39" s="89"/>
    </row>
    <row r="40" spans="1:14" ht="12.75">
      <c r="A40" s="110" t="s">
        <v>438</v>
      </c>
      <c r="B40" s="90" t="s">
        <v>56</v>
      </c>
      <c r="C40" s="90" t="s">
        <v>76</v>
      </c>
      <c r="D40" s="90" t="s">
        <v>56</v>
      </c>
      <c r="E40" s="90" t="s">
        <v>104</v>
      </c>
      <c r="F40" s="90" t="s">
        <v>54</v>
      </c>
      <c r="G40" s="90" t="s">
        <v>123</v>
      </c>
      <c r="H40" s="90" t="s">
        <v>121</v>
      </c>
      <c r="I40" s="122">
        <f>6000-550</f>
        <v>5450</v>
      </c>
      <c r="J40" s="89">
        <v>-550</v>
      </c>
      <c r="K40" s="89"/>
      <c r="L40" s="89"/>
      <c r="M40" s="89"/>
      <c r="N40" s="89"/>
    </row>
    <row r="41" spans="1:14" ht="13.5">
      <c r="A41" s="123" t="s">
        <v>124</v>
      </c>
      <c r="B41" s="90" t="s">
        <v>56</v>
      </c>
      <c r="C41" s="90" t="s">
        <v>76</v>
      </c>
      <c r="D41" s="90" t="s">
        <v>56</v>
      </c>
      <c r="E41" s="90" t="s">
        <v>104</v>
      </c>
      <c r="F41" s="90" t="s">
        <v>54</v>
      </c>
      <c r="G41" s="90" t="s">
        <v>123</v>
      </c>
      <c r="H41" s="90" t="s">
        <v>127</v>
      </c>
      <c r="I41" s="122">
        <f>I42+I44</f>
        <v>625</v>
      </c>
      <c r="J41" s="89"/>
      <c r="K41" s="89"/>
      <c r="L41" s="89"/>
      <c r="M41" s="89"/>
      <c r="N41" s="89"/>
    </row>
    <row r="42" spans="1:19" ht="12.75">
      <c r="A42" s="109" t="s">
        <v>199</v>
      </c>
      <c r="B42" s="90" t="s">
        <v>56</v>
      </c>
      <c r="C42" s="90" t="s">
        <v>76</v>
      </c>
      <c r="D42" s="90" t="s">
        <v>56</v>
      </c>
      <c r="E42" s="90" t="s">
        <v>104</v>
      </c>
      <c r="F42" s="90" t="s">
        <v>54</v>
      </c>
      <c r="G42" s="90" t="s">
        <v>123</v>
      </c>
      <c r="H42" s="90" t="s">
        <v>200</v>
      </c>
      <c r="I42" s="122">
        <f>I43</f>
        <v>70</v>
      </c>
      <c r="J42" s="89"/>
      <c r="K42" s="89"/>
      <c r="L42" s="89"/>
      <c r="M42" s="89"/>
      <c r="N42" s="89"/>
      <c r="O42" s="200"/>
      <c r="P42" s="201"/>
      <c r="Q42" s="201"/>
      <c r="R42" s="201"/>
      <c r="S42" s="201"/>
    </row>
    <row r="43" spans="1:14" ht="38.25">
      <c r="A43" s="110" t="s">
        <v>435</v>
      </c>
      <c r="B43" s="90" t="s">
        <v>56</v>
      </c>
      <c r="C43" s="90" t="s">
        <v>76</v>
      </c>
      <c r="D43" s="90" t="s">
        <v>56</v>
      </c>
      <c r="E43" s="90" t="s">
        <v>104</v>
      </c>
      <c r="F43" s="90" t="s">
        <v>54</v>
      </c>
      <c r="G43" s="90" t="s">
        <v>123</v>
      </c>
      <c r="H43" s="90" t="s">
        <v>201</v>
      </c>
      <c r="I43" s="122">
        <f>120-50</f>
        <v>70</v>
      </c>
      <c r="J43" s="89"/>
      <c r="K43" s="89"/>
      <c r="L43" s="89"/>
      <c r="M43" s="89"/>
      <c r="N43" s="89"/>
    </row>
    <row r="44" spans="1:19" ht="12.75">
      <c r="A44" s="109" t="s">
        <v>125</v>
      </c>
      <c r="B44" s="90" t="s">
        <v>56</v>
      </c>
      <c r="C44" s="90" t="s">
        <v>76</v>
      </c>
      <c r="D44" s="90" t="s">
        <v>56</v>
      </c>
      <c r="E44" s="90" t="s">
        <v>104</v>
      </c>
      <c r="F44" s="90" t="s">
        <v>54</v>
      </c>
      <c r="G44" s="90" t="s">
        <v>123</v>
      </c>
      <c r="H44" s="90" t="s">
        <v>128</v>
      </c>
      <c r="I44" s="122">
        <f>I45+I46+I47</f>
        <v>555</v>
      </c>
      <c r="J44" s="89"/>
      <c r="K44" s="89"/>
      <c r="L44" s="89"/>
      <c r="M44" s="89"/>
      <c r="N44" s="89"/>
      <c r="O44" s="202"/>
      <c r="P44" s="203"/>
      <c r="Q44" s="203"/>
      <c r="R44" s="203"/>
      <c r="S44" s="203"/>
    </row>
    <row r="45" spans="1:14" ht="25.5">
      <c r="A45" s="110" t="s">
        <v>221</v>
      </c>
      <c r="B45" s="90" t="s">
        <v>56</v>
      </c>
      <c r="C45" s="90" t="s">
        <v>76</v>
      </c>
      <c r="D45" s="90" t="s">
        <v>56</v>
      </c>
      <c r="E45" s="90" t="s">
        <v>104</v>
      </c>
      <c r="F45" s="90" t="s">
        <v>54</v>
      </c>
      <c r="G45" s="90" t="s">
        <v>123</v>
      </c>
      <c r="H45" s="90" t="s">
        <v>129</v>
      </c>
      <c r="I45" s="122">
        <f>115+70+200</f>
        <v>385</v>
      </c>
      <c r="J45" s="89">
        <v>200</v>
      </c>
      <c r="K45" s="89"/>
      <c r="L45" s="89"/>
      <c r="M45" s="89"/>
      <c r="N45" s="89"/>
    </row>
    <row r="46" spans="1:14" ht="12.75">
      <c r="A46" s="110" t="s">
        <v>126</v>
      </c>
      <c r="B46" s="90" t="s">
        <v>56</v>
      </c>
      <c r="C46" s="90" t="s">
        <v>76</v>
      </c>
      <c r="D46" s="90" t="s">
        <v>56</v>
      </c>
      <c r="E46" s="90" t="s">
        <v>104</v>
      </c>
      <c r="F46" s="90" t="s">
        <v>54</v>
      </c>
      <c r="G46" s="90" t="s">
        <v>123</v>
      </c>
      <c r="H46" s="90" t="s">
        <v>130</v>
      </c>
      <c r="I46" s="122">
        <f>40+50</f>
        <v>90</v>
      </c>
      <c r="J46" s="89"/>
      <c r="K46" s="89"/>
      <c r="L46" s="89"/>
      <c r="M46" s="89"/>
      <c r="N46" s="89"/>
    </row>
    <row r="47" spans="1:14" ht="12.75">
      <c r="A47" s="110" t="s">
        <v>203</v>
      </c>
      <c r="B47" s="90" t="s">
        <v>56</v>
      </c>
      <c r="C47" s="90" t="s">
        <v>76</v>
      </c>
      <c r="D47" s="90" t="s">
        <v>56</v>
      </c>
      <c r="E47" s="90" t="s">
        <v>104</v>
      </c>
      <c r="F47" s="90" t="s">
        <v>54</v>
      </c>
      <c r="G47" s="90" t="s">
        <v>123</v>
      </c>
      <c r="H47" s="90" t="s">
        <v>202</v>
      </c>
      <c r="I47" s="122">
        <v>80</v>
      </c>
      <c r="J47" s="89"/>
      <c r="K47" s="89"/>
      <c r="L47" s="89"/>
      <c r="M47" s="89"/>
      <c r="N47" s="89"/>
    </row>
    <row r="48" spans="1:21" ht="13.5">
      <c r="A48" s="119" t="s">
        <v>131</v>
      </c>
      <c r="B48" s="90" t="s">
        <v>57</v>
      </c>
      <c r="C48" s="90" t="s">
        <v>54</v>
      </c>
      <c r="D48" s="90"/>
      <c r="E48" s="90"/>
      <c r="F48" s="90"/>
      <c r="G48" s="90"/>
      <c r="H48" s="90"/>
      <c r="I48" s="120">
        <f>I49</f>
        <v>408.24449999999996</v>
      </c>
      <c r="J48" s="89"/>
      <c r="K48" s="89"/>
      <c r="L48" s="89"/>
      <c r="M48" s="89"/>
      <c r="N48" s="89"/>
      <c r="P48" s="201"/>
      <c r="Q48" s="201"/>
      <c r="R48" s="201"/>
      <c r="S48" s="201"/>
      <c r="T48" s="201"/>
      <c r="U48" s="201"/>
    </row>
    <row r="49" spans="1:14" ht="25.5">
      <c r="A49" s="154" t="s">
        <v>132</v>
      </c>
      <c r="B49" s="90" t="s">
        <v>57</v>
      </c>
      <c r="C49" s="90" t="s">
        <v>63</v>
      </c>
      <c r="D49" s="90"/>
      <c r="E49" s="90"/>
      <c r="F49" s="90"/>
      <c r="G49" s="90"/>
      <c r="H49" s="90"/>
      <c r="I49" s="122">
        <f>I50</f>
        <v>408.24449999999996</v>
      </c>
      <c r="J49" s="89"/>
      <c r="K49" s="89"/>
      <c r="L49" s="89"/>
      <c r="M49" s="89"/>
      <c r="N49" s="89"/>
    </row>
    <row r="50" spans="1:14" ht="89.25">
      <c r="A50" s="116" t="s">
        <v>230</v>
      </c>
      <c r="B50" s="90" t="s">
        <v>57</v>
      </c>
      <c r="C50" s="90" t="s">
        <v>63</v>
      </c>
      <c r="D50" s="90" t="s">
        <v>90</v>
      </c>
      <c r="E50" s="90" t="s">
        <v>104</v>
      </c>
      <c r="F50" s="90" t="s">
        <v>54</v>
      </c>
      <c r="G50" s="90" t="s">
        <v>133</v>
      </c>
      <c r="H50" s="90"/>
      <c r="I50" s="122">
        <f>I51+I55</f>
        <v>408.24449999999996</v>
      </c>
      <c r="J50" s="89"/>
      <c r="K50" s="89"/>
      <c r="L50" s="89"/>
      <c r="M50" s="89"/>
      <c r="N50" s="89"/>
    </row>
    <row r="51" spans="1:14" ht="81">
      <c r="A51" s="123" t="s">
        <v>110</v>
      </c>
      <c r="B51" s="90" t="s">
        <v>57</v>
      </c>
      <c r="C51" s="90" t="s">
        <v>63</v>
      </c>
      <c r="D51" s="90" t="s">
        <v>90</v>
      </c>
      <c r="E51" s="90" t="s">
        <v>104</v>
      </c>
      <c r="F51" s="90" t="s">
        <v>54</v>
      </c>
      <c r="G51" s="90" t="s">
        <v>133</v>
      </c>
      <c r="H51" s="90" t="s">
        <v>106</v>
      </c>
      <c r="I51" s="122">
        <f>I52</f>
        <v>378.67449999999997</v>
      </c>
      <c r="J51" s="89"/>
      <c r="K51" s="89"/>
      <c r="L51" s="89"/>
      <c r="M51" s="89"/>
      <c r="N51" s="89"/>
    </row>
    <row r="52" spans="1:14" ht="25.5">
      <c r="A52" s="109" t="s">
        <v>111</v>
      </c>
      <c r="B52" s="90" t="s">
        <v>57</v>
      </c>
      <c r="C52" s="90" t="s">
        <v>63</v>
      </c>
      <c r="D52" s="90" t="s">
        <v>90</v>
      </c>
      <c r="E52" s="90" t="s">
        <v>104</v>
      </c>
      <c r="F52" s="90" t="s">
        <v>54</v>
      </c>
      <c r="G52" s="90" t="s">
        <v>133</v>
      </c>
      <c r="H52" s="90" t="s">
        <v>75</v>
      </c>
      <c r="I52" s="122">
        <f>I53+I54</f>
        <v>378.67449999999997</v>
      </c>
      <c r="J52" s="89"/>
      <c r="K52" s="89"/>
      <c r="L52" s="89"/>
      <c r="M52" s="89"/>
      <c r="N52" s="89"/>
    </row>
    <row r="53" spans="1:14" ht="25.5">
      <c r="A53" s="110" t="s">
        <v>112</v>
      </c>
      <c r="B53" s="90" t="s">
        <v>57</v>
      </c>
      <c r="C53" s="90" t="s">
        <v>63</v>
      </c>
      <c r="D53" s="90" t="s">
        <v>90</v>
      </c>
      <c r="E53" s="90" t="s">
        <v>104</v>
      </c>
      <c r="F53" s="90" t="s">
        <v>54</v>
      </c>
      <c r="G53" s="90" t="s">
        <v>133</v>
      </c>
      <c r="H53" s="90" t="s">
        <v>113</v>
      </c>
      <c r="I53" s="122">
        <f>270.77642+20.06764</f>
        <v>290.84405999999996</v>
      </c>
      <c r="J53" s="155">
        <v>20.06764</v>
      </c>
      <c r="K53" s="89"/>
      <c r="L53" s="89"/>
      <c r="M53" s="89"/>
      <c r="N53" s="89"/>
    </row>
    <row r="54" spans="1:14" ht="51">
      <c r="A54" s="110" t="s">
        <v>114</v>
      </c>
      <c r="B54" s="90" t="s">
        <v>57</v>
      </c>
      <c r="C54" s="90" t="s">
        <v>63</v>
      </c>
      <c r="D54" s="90" t="s">
        <v>90</v>
      </c>
      <c r="E54" s="90" t="s">
        <v>104</v>
      </c>
      <c r="F54" s="90" t="s">
        <v>54</v>
      </c>
      <c r="G54" s="90" t="s">
        <v>133</v>
      </c>
      <c r="H54" s="90" t="s">
        <v>115</v>
      </c>
      <c r="I54" s="122">
        <f>81.77+6.06044</f>
        <v>87.83044</v>
      </c>
      <c r="J54" s="155">
        <v>6.06044</v>
      </c>
      <c r="K54" s="89"/>
      <c r="L54" s="89"/>
      <c r="M54" s="89"/>
      <c r="N54" s="89"/>
    </row>
    <row r="55" spans="1:14" ht="27">
      <c r="A55" s="123" t="s">
        <v>220</v>
      </c>
      <c r="B55" s="90" t="s">
        <v>57</v>
      </c>
      <c r="C55" s="90" t="s">
        <v>63</v>
      </c>
      <c r="D55" s="90" t="s">
        <v>90</v>
      </c>
      <c r="E55" s="90" t="s">
        <v>104</v>
      </c>
      <c r="F55" s="90" t="s">
        <v>54</v>
      </c>
      <c r="G55" s="90" t="s">
        <v>133</v>
      </c>
      <c r="H55" s="90" t="s">
        <v>118</v>
      </c>
      <c r="I55" s="122">
        <f>I56</f>
        <v>29.57</v>
      </c>
      <c r="J55" s="89"/>
      <c r="K55" s="89"/>
      <c r="L55" s="89"/>
      <c r="M55" s="89"/>
      <c r="N55" s="89"/>
    </row>
    <row r="56" spans="1:14" ht="38.25">
      <c r="A56" s="109" t="s">
        <v>119</v>
      </c>
      <c r="B56" s="90" t="s">
        <v>57</v>
      </c>
      <c r="C56" s="90" t="s">
        <v>63</v>
      </c>
      <c r="D56" s="90" t="s">
        <v>90</v>
      </c>
      <c r="E56" s="90" t="s">
        <v>104</v>
      </c>
      <c r="F56" s="90" t="s">
        <v>54</v>
      </c>
      <c r="G56" s="90" t="s">
        <v>133</v>
      </c>
      <c r="H56" s="90" t="s">
        <v>120</v>
      </c>
      <c r="I56" s="122">
        <f>I57</f>
        <v>29.57</v>
      </c>
      <c r="J56" s="89"/>
      <c r="K56" s="89"/>
      <c r="L56" s="89"/>
      <c r="M56" s="89"/>
      <c r="N56" s="89"/>
    </row>
    <row r="57" spans="1:14" ht="12.75">
      <c r="A57" s="110" t="s">
        <v>438</v>
      </c>
      <c r="B57" s="90" t="s">
        <v>57</v>
      </c>
      <c r="C57" s="90" t="s">
        <v>63</v>
      </c>
      <c r="D57" s="90" t="s">
        <v>90</v>
      </c>
      <c r="E57" s="90" t="s">
        <v>104</v>
      </c>
      <c r="F57" s="90" t="s">
        <v>54</v>
      </c>
      <c r="G57" s="90" t="s">
        <v>133</v>
      </c>
      <c r="H57" s="90" t="s">
        <v>121</v>
      </c>
      <c r="I57" s="122">
        <v>29.57</v>
      </c>
      <c r="J57" s="89"/>
      <c r="K57" s="89"/>
      <c r="L57" s="89"/>
      <c r="M57" s="89"/>
      <c r="N57" s="89"/>
    </row>
    <row r="58" spans="1:14" ht="38.25">
      <c r="A58" s="119" t="s">
        <v>134</v>
      </c>
      <c r="B58" s="90" t="s">
        <v>63</v>
      </c>
      <c r="C58" s="90" t="s">
        <v>54</v>
      </c>
      <c r="D58" s="90"/>
      <c r="E58" s="90"/>
      <c r="F58" s="90"/>
      <c r="G58" s="90"/>
      <c r="H58" s="90"/>
      <c r="I58" s="120">
        <f>I59+I64</f>
        <v>96</v>
      </c>
      <c r="J58" s="89"/>
      <c r="K58" s="89"/>
      <c r="L58" s="89"/>
      <c r="M58" s="89"/>
      <c r="N58" s="89"/>
    </row>
    <row r="59" spans="1:20" ht="25.5">
      <c r="A59" s="121" t="s">
        <v>135</v>
      </c>
      <c r="B59" s="90" t="s">
        <v>63</v>
      </c>
      <c r="C59" s="90" t="s">
        <v>65</v>
      </c>
      <c r="D59" s="90"/>
      <c r="E59" s="90"/>
      <c r="F59" s="90"/>
      <c r="G59" s="90"/>
      <c r="H59" s="90"/>
      <c r="I59" s="122">
        <f>I60</f>
        <v>50</v>
      </c>
      <c r="J59" s="89"/>
      <c r="K59" s="89"/>
      <c r="L59" s="89"/>
      <c r="M59" s="89"/>
      <c r="N59" s="89"/>
      <c r="O59" s="200"/>
      <c r="P59" s="201"/>
      <c r="Q59" s="201"/>
      <c r="R59" s="201"/>
      <c r="S59" s="201"/>
      <c r="T59" s="201"/>
    </row>
    <row r="60" spans="1:14" ht="102">
      <c r="A60" s="116" t="s">
        <v>246</v>
      </c>
      <c r="B60" s="90" t="s">
        <v>63</v>
      </c>
      <c r="C60" s="90" t="s">
        <v>65</v>
      </c>
      <c r="D60" s="90" t="s">
        <v>63</v>
      </c>
      <c r="E60" s="90" t="s">
        <v>104</v>
      </c>
      <c r="F60" s="90" t="s">
        <v>54</v>
      </c>
      <c r="G60" s="90" t="s">
        <v>105</v>
      </c>
      <c r="H60" s="90"/>
      <c r="I60" s="122">
        <f>I61</f>
        <v>50</v>
      </c>
      <c r="J60" s="89"/>
      <c r="K60" s="89"/>
      <c r="L60" s="89"/>
      <c r="M60" s="89"/>
      <c r="N60" s="89"/>
    </row>
    <row r="61" spans="1:14" ht="27">
      <c r="A61" s="123" t="s">
        <v>220</v>
      </c>
      <c r="B61" s="90" t="s">
        <v>63</v>
      </c>
      <c r="C61" s="90" t="s">
        <v>65</v>
      </c>
      <c r="D61" s="90" t="s">
        <v>63</v>
      </c>
      <c r="E61" s="90" t="s">
        <v>104</v>
      </c>
      <c r="F61" s="90" t="s">
        <v>54</v>
      </c>
      <c r="G61" s="90" t="s">
        <v>105</v>
      </c>
      <c r="H61" s="90" t="s">
        <v>118</v>
      </c>
      <c r="I61" s="122">
        <f>I62</f>
        <v>50</v>
      </c>
      <c r="J61" s="89"/>
      <c r="K61" s="89"/>
      <c r="L61" s="89"/>
      <c r="M61" s="89"/>
      <c r="N61" s="89"/>
    </row>
    <row r="62" spans="1:14" ht="38.25">
      <c r="A62" s="109" t="s">
        <v>119</v>
      </c>
      <c r="B62" s="90" t="s">
        <v>63</v>
      </c>
      <c r="C62" s="90" t="s">
        <v>65</v>
      </c>
      <c r="D62" s="90" t="s">
        <v>63</v>
      </c>
      <c r="E62" s="90" t="s">
        <v>104</v>
      </c>
      <c r="F62" s="90" t="s">
        <v>54</v>
      </c>
      <c r="G62" s="90" t="s">
        <v>105</v>
      </c>
      <c r="H62" s="90" t="s">
        <v>120</v>
      </c>
      <c r="I62" s="122">
        <f>I63</f>
        <v>50</v>
      </c>
      <c r="J62" s="89"/>
      <c r="K62" s="89"/>
      <c r="L62" s="89"/>
      <c r="M62" s="89"/>
      <c r="N62" s="89"/>
    </row>
    <row r="63" spans="1:14" ht="12.75">
      <c r="A63" s="110" t="s">
        <v>438</v>
      </c>
      <c r="B63" s="90" t="s">
        <v>63</v>
      </c>
      <c r="C63" s="90" t="s">
        <v>65</v>
      </c>
      <c r="D63" s="90" t="s">
        <v>63</v>
      </c>
      <c r="E63" s="90" t="s">
        <v>104</v>
      </c>
      <c r="F63" s="90" t="s">
        <v>54</v>
      </c>
      <c r="G63" s="90" t="s">
        <v>105</v>
      </c>
      <c r="H63" s="90" t="s">
        <v>121</v>
      </c>
      <c r="I63" s="122">
        <v>50</v>
      </c>
      <c r="J63" s="89"/>
      <c r="K63" s="89"/>
      <c r="L63" s="89"/>
      <c r="M63" s="89"/>
      <c r="N63" s="89"/>
    </row>
    <row r="64" spans="1:20" ht="38.25">
      <c r="A64" s="121" t="s">
        <v>136</v>
      </c>
      <c r="B64" s="90" t="s">
        <v>63</v>
      </c>
      <c r="C64" s="90" t="s">
        <v>80</v>
      </c>
      <c r="D64" s="90"/>
      <c r="E64" s="90"/>
      <c r="F64" s="90"/>
      <c r="G64" s="90"/>
      <c r="H64" s="90"/>
      <c r="I64" s="122">
        <f>I65+I69+I73</f>
        <v>46</v>
      </c>
      <c r="J64" s="89"/>
      <c r="K64" s="89"/>
      <c r="L64" s="89"/>
      <c r="M64" s="89"/>
      <c r="N64" s="89"/>
      <c r="O64" s="200"/>
      <c r="P64" s="201"/>
      <c r="Q64" s="201"/>
      <c r="R64" s="201"/>
      <c r="S64" s="201"/>
      <c r="T64" s="201"/>
    </row>
    <row r="65" spans="1:14" ht="48" customHeight="1">
      <c r="A65" s="116" t="s">
        <v>247</v>
      </c>
      <c r="B65" s="90" t="s">
        <v>63</v>
      </c>
      <c r="C65" s="90" t="s">
        <v>80</v>
      </c>
      <c r="D65" s="90" t="s">
        <v>63</v>
      </c>
      <c r="E65" s="90" t="s">
        <v>104</v>
      </c>
      <c r="F65" s="90" t="s">
        <v>54</v>
      </c>
      <c r="G65" s="90" t="s">
        <v>117</v>
      </c>
      <c r="H65" s="90"/>
      <c r="I65" s="122">
        <f>I66</f>
        <v>0</v>
      </c>
      <c r="J65" s="89"/>
      <c r="K65" s="89"/>
      <c r="L65" s="89"/>
      <c r="M65" s="89"/>
      <c r="N65" s="89"/>
    </row>
    <row r="66" spans="1:14" ht="27">
      <c r="A66" s="123" t="s">
        <v>220</v>
      </c>
      <c r="B66" s="90" t="s">
        <v>63</v>
      </c>
      <c r="C66" s="90" t="s">
        <v>80</v>
      </c>
      <c r="D66" s="90" t="s">
        <v>63</v>
      </c>
      <c r="E66" s="90" t="s">
        <v>104</v>
      </c>
      <c r="F66" s="90" t="s">
        <v>54</v>
      </c>
      <c r="G66" s="90" t="s">
        <v>117</v>
      </c>
      <c r="H66" s="90" t="s">
        <v>118</v>
      </c>
      <c r="I66" s="122">
        <f>I67</f>
        <v>0</v>
      </c>
      <c r="J66" s="89"/>
      <c r="K66" s="89"/>
      <c r="L66" s="89"/>
      <c r="M66" s="89"/>
      <c r="N66" s="89"/>
    </row>
    <row r="67" spans="1:14" ht="38.25">
      <c r="A67" s="109" t="s">
        <v>119</v>
      </c>
      <c r="B67" s="90" t="s">
        <v>63</v>
      </c>
      <c r="C67" s="90" t="s">
        <v>80</v>
      </c>
      <c r="D67" s="90" t="s">
        <v>63</v>
      </c>
      <c r="E67" s="90" t="s">
        <v>104</v>
      </c>
      <c r="F67" s="90" t="s">
        <v>54</v>
      </c>
      <c r="G67" s="90" t="s">
        <v>117</v>
      </c>
      <c r="H67" s="90" t="s">
        <v>120</v>
      </c>
      <c r="I67" s="122">
        <f>I68</f>
        <v>0</v>
      </c>
      <c r="J67" s="89"/>
      <c r="K67" s="89"/>
      <c r="L67" s="89"/>
      <c r="M67" s="89"/>
      <c r="N67" s="89"/>
    </row>
    <row r="68" spans="1:14" ht="12.75">
      <c r="A68" s="110" t="s">
        <v>438</v>
      </c>
      <c r="B68" s="90" t="s">
        <v>63</v>
      </c>
      <c r="C68" s="90" t="s">
        <v>80</v>
      </c>
      <c r="D68" s="90" t="s">
        <v>63</v>
      </c>
      <c r="E68" s="90" t="s">
        <v>104</v>
      </c>
      <c r="F68" s="90" t="s">
        <v>54</v>
      </c>
      <c r="G68" s="90" t="s">
        <v>117</v>
      </c>
      <c r="H68" s="90" t="s">
        <v>121</v>
      </c>
      <c r="I68" s="122">
        <v>0</v>
      </c>
      <c r="J68" s="89"/>
      <c r="K68" s="89"/>
      <c r="L68" s="89"/>
      <c r="M68" s="89"/>
      <c r="N68" s="89"/>
    </row>
    <row r="69" spans="1:14" ht="102">
      <c r="A69" s="116" t="s">
        <v>248</v>
      </c>
      <c r="B69" s="90" t="s">
        <v>63</v>
      </c>
      <c r="C69" s="90" t="s">
        <v>80</v>
      </c>
      <c r="D69" s="90" t="s">
        <v>63</v>
      </c>
      <c r="E69" s="90" t="s">
        <v>104</v>
      </c>
      <c r="F69" s="90" t="s">
        <v>54</v>
      </c>
      <c r="G69" s="90" t="s">
        <v>123</v>
      </c>
      <c r="H69" s="90"/>
      <c r="I69" s="122">
        <f>I70</f>
        <v>0</v>
      </c>
      <c r="J69" s="89"/>
      <c r="K69" s="89"/>
      <c r="L69" s="89"/>
      <c r="M69" s="89"/>
      <c r="N69" s="89"/>
    </row>
    <row r="70" spans="1:14" ht="27">
      <c r="A70" s="123" t="s">
        <v>219</v>
      </c>
      <c r="B70" s="90" t="s">
        <v>63</v>
      </c>
      <c r="C70" s="90" t="s">
        <v>80</v>
      </c>
      <c r="D70" s="90" t="s">
        <v>63</v>
      </c>
      <c r="E70" s="90" t="s">
        <v>104</v>
      </c>
      <c r="F70" s="90" t="s">
        <v>54</v>
      </c>
      <c r="G70" s="90" t="s">
        <v>123</v>
      </c>
      <c r="H70" s="90" t="s">
        <v>118</v>
      </c>
      <c r="I70" s="122">
        <f>I71</f>
        <v>0</v>
      </c>
      <c r="J70" s="89"/>
      <c r="K70" s="89"/>
      <c r="L70" s="89"/>
      <c r="M70" s="89"/>
      <c r="N70" s="89"/>
    </row>
    <row r="71" spans="1:14" ht="38.25">
      <c r="A71" s="109" t="s">
        <v>119</v>
      </c>
      <c r="B71" s="90" t="s">
        <v>63</v>
      </c>
      <c r="C71" s="90" t="s">
        <v>80</v>
      </c>
      <c r="D71" s="90" t="s">
        <v>63</v>
      </c>
      <c r="E71" s="90" t="s">
        <v>104</v>
      </c>
      <c r="F71" s="90" t="s">
        <v>54</v>
      </c>
      <c r="G71" s="90" t="s">
        <v>123</v>
      </c>
      <c r="H71" s="90" t="s">
        <v>120</v>
      </c>
      <c r="I71" s="122">
        <f>I72</f>
        <v>0</v>
      </c>
      <c r="J71" s="89"/>
      <c r="K71" s="89"/>
      <c r="L71" s="89"/>
      <c r="M71" s="89"/>
      <c r="N71" s="89"/>
    </row>
    <row r="72" spans="1:21" ht="12.75">
      <c r="A72" s="110" t="s">
        <v>438</v>
      </c>
      <c r="B72" s="90" t="s">
        <v>63</v>
      </c>
      <c r="C72" s="90" t="s">
        <v>80</v>
      </c>
      <c r="D72" s="90" t="s">
        <v>63</v>
      </c>
      <c r="E72" s="90" t="s">
        <v>104</v>
      </c>
      <c r="F72" s="90" t="s">
        <v>54</v>
      </c>
      <c r="G72" s="90" t="s">
        <v>123</v>
      </c>
      <c r="H72" s="90" t="s">
        <v>121</v>
      </c>
      <c r="I72" s="122">
        <v>0</v>
      </c>
      <c r="J72" s="89"/>
      <c r="K72" s="89"/>
      <c r="L72" s="89"/>
      <c r="M72" s="89"/>
      <c r="N72" s="89"/>
      <c r="P72" s="201"/>
      <c r="Q72" s="201"/>
      <c r="R72" s="201"/>
      <c r="S72" s="201"/>
      <c r="T72" s="201"/>
      <c r="U72" s="201"/>
    </row>
    <row r="73" spans="1:14" ht="102">
      <c r="A73" s="116" t="s">
        <v>249</v>
      </c>
      <c r="B73" s="90" t="s">
        <v>63</v>
      </c>
      <c r="C73" s="90" t="s">
        <v>80</v>
      </c>
      <c r="D73" s="90" t="s">
        <v>63</v>
      </c>
      <c r="E73" s="90" t="s">
        <v>104</v>
      </c>
      <c r="F73" s="90" t="s">
        <v>54</v>
      </c>
      <c r="G73" s="90" t="s">
        <v>231</v>
      </c>
      <c r="H73" s="90"/>
      <c r="I73" s="122">
        <f>I74</f>
        <v>46</v>
      </c>
      <c r="J73" s="89"/>
      <c r="K73" s="89"/>
      <c r="L73" s="89"/>
      <c r="M73" s="89"/>
      <c r="N73" s="89"/>
    </row>
    <row r="74" spans="1:14" ht="36" customHeight="1">
      <c r="A74" s="123" t="s">
        <v>110</v>
      </c>
      <c r="B74" s="90" t="s">
        <v>63</v>
      </c>
      <c r="C74" s="90" t="s">
        <v>80</v>
      </c>
      <c r="D74" s="90" t="s">
        <v>63</v>
      </c>
      <c r="E74" s="90" t="s">
        <v>104</v>
      </c>
      <c r="F74" s="90" t="s">
        <v>54</v>
      </c>
      <c r="G74" s="90" t="s">
        <v>231</v>
      </c>
      <c r="H74" s="90" t="s">
        <v>106</v>
      </c>
      <c r="I74" s="122">
        <f>I75</f>
        <v>46</v>
      </c>
      <c r="J74" s="89"/>
      <c r="K74" s="89"/>
      <c r="L74" s="89"/>
      <c r="M74" s="89"/>
      <c r="N74" s="89"/>
    </row>
    <row r="75" spans="1:14" ht="38.25" customHeight="1">
      <c r="A75" s="109" t="s">
        <v>142</v>
      </c>
      <c r="B75" s="90" t="s">
        <v>63</v>
      </c>
      <c r="C75" s="90" t="s">
        <v>80</v>
      </c>
      <c r="D75" s="90" t="s">
        <v>63</v>
      </c>
      <c r="E75" s="90" t="s">
        <v>104</v>
      </c>
      <c r="F75" s="90" t="s">
        <v>54</v>
      </c>
      <c r="G75" s="90" t="s">
        <v>231</v>
      </c>
      <c r="H75" s="90" t="s">
        <v>58</v>
      </c>
      <c r="I75" s="122">
        <f>I76</f>
        <v>46</v>
      </c>
      <c r="J75" s="89"/>
      <c r="K75" s="89"/>
      <c r="L75" s="89"/>
      <c r="M75" s="89"/>
      <c r="N75" s="89"/>
    </row>
    <row r="76" spans="1:14" ht="51">
      <c r="A76" s="110" t="s">
        <v>439</v>
      </c>
      <c r="B76" s="90" t="s">
        <v>63</v>
      </c>
      <c r="C76" s="90" t="s">
        <v>80</v>
      </c>
      <c r="D76" s="90" t="s">
        <v>63</v>
      </c>
      <c r="E76" s="90" t="s">
        <v>104</v>
      </c>
      <c r="F76" s="90" t="s">
        <v>54</v>
      </c>
      <c r="G76" s="90" t="s">
        <v>231</v>
      </c>
      <c r="H76" s="90" t="s">
        <v>263</v>
      </c>
      <c r="I76" s="122">
        <v>46</v>
      </c>
      <c r="J76" s="89"/>
      <c r="K76" s="89"/>
      <c r="L76" s="89"/>
      <c r="M76" s="89"/>
      <c r="N76" s="89"/>
    </row>
    <row r="77" spans="1:14" ht="13.5">
      <c r="A77" s="129" t="s">
        <v>138</v>
      </c>
      <c r="B77" s="90" t="s">
        <v>70</v>
      </c>
      <c r="C77" s="90" t="s">
        <v>54</v>
      </c>
      <c r="D77" s="90"/>
      <c r="E77" s="90"/>
      <c r="F77" s="90"/>
      <c r="G77" s="90"/>
      <c r="H77" s="90"/>
      <c r="I77" s="120">
        <f>I78+I87</f>
        <v>4820.82</v>
      </c>
      <c r="J77" s="89"/>
      <c r="K77" s="89"/>
      <c r="L77" s="89"/>
      <c r="M77" s="89"/>
      <c r="N77" s="89"/>
    </row>
    <row r="78" spans="1:14" ht="12.75">
      <c r="A78" s="99" t="s">
        <v>137</v>
      </c>
      <c r="B78" s="90" t="s">
        <v>70</v>
      </c>
      <c r="C78" s="90" t="s">
        <v>62</v>
      </c>
      <c r="D78" s="90"/>
      <c r="E78" s="90"/>
      <c r="F78" s="90"/>
      <c r="G78" s="90"/>
      <c r="H78" s="90"/>
      <c r="I78" s="122">
        <f>I83+I79</f>
        <v>0</v>
      </c>
      <c r="J78" s="89"/>
      <c r="K78" s="89"/>
      <c r="L78" s="89"/>
      <c r="M78" s="89"/>
      <c r="N78" s="89"/>
    </row>
    <row r="79" spans="1:14" ht="102">
      <c r="A79" s="100" t="s">
        <v>415</v>
      </c>
      <c r="B79" s="90" t="s">
        <v>70</v>
      </c>
      <c r="C79" s="90" t="s">
        <v>62</v>
      </c>
      <c r="D79" s="90" t="s">
        <v>62</v>
      </c>
      <c r="E79" s="90" t="s">
        <v>104</v>
      </c>
      <c r="F79" s="90" t="s">
        <v>54</v>
      </c>
      <c r="G79" s="90" t="s">
        <v>416</v>
      </c>
      <c r="H79" s="90"/>
      <c r="I79" s="122">
        <f>I80</f>
        <v>0</v>
      </c>
      <c r="J79" s="89"/>
      <c r="K79" s="89"/>
      <c r="L79" s="89"/>
      <c r="M79" s="89"/>
      <c r="N79" s="89"/>
    </row>
    <row r="80" spans="1:14" ht="27">
      <c r="A80" s="123" t="s">
        <v>220</v>
      </c>
      <c r="B80" s="90" t="s">
        <v>70</v>
      </c>
      <c r="C80" s="90" t="s">
        <v>62</v>
      </c>
      <c r="D80" s="90" t="s">
        <v>62</v>
      </c>
      <c r="E80" s="90" t="s">
        <v>104</v>
      </c>
      <c r="F80" s="90" t="s">
        <v>54</v>
      </c>
      <c r="G80" s="90" t="s">
        <v>416</v>
      </c>
      <c r="H80" s="90" t="s">
        <v>118</v>
      </c>
      <c r="I80" s="122">
        <f>I81</f>
        <v>0</v>
      </c>
      <c r="J80" s="89"/>
      <c r="K80" s="89"/>
      <c r="L80" s="89"/>
      <c r="M80" s="89"/>
      <c r="N80" s="89"/>
    </row>
    <row r="81" spans="1:14" ht="38.25">
      <c r="A81" s="109" t="s">
        <v>119</v>
      </c>
      <c r="B81" s="90" t="s">
        <v>70</v>
      </c>
      <c r="C81" s="90" t="s">
        <v>62</v>
      </c>
      <c r="D81" s="90" t="s">
        <v>62</v>
      </c>
      <c r="E81" s="90" t="s">
        <v>104</v>
      </c>
      <c r="F81" s="90" t="s">
        <v>54</v>
      </c>
      <c r="G81" s="90" t="s">
        <v>416</v>
      </c>
      <c r="H81" s="90" t="s">
        <v>120</v>
      </c>
      <c r="I81" s="122">
        <f>I82</f>
        <v>0</v>
      </c>
      <c r="J81" s="89"/>
      <c r="K81" s="89"/>
      <c r="L81" s="89"/>
      <c r="M81" s="89"/>
      <c r="N81" s="89"/>
    </row>
    <row r="82" spans="1:20" ht="12.75">
      <c r="A82" s="110" t="s">
        <v>438</v>
      </c>
      <c r="B82" s="90" t="s">
        <v>70</v>
      </c>
      <c r="C82" s="90" t="s">
        <v>62</v>
      </c>
      <c r="D82" s="90" t="s">
        <v>62</v>
      </c>
      <c r="E82" s="90" t="s">
        <v>104</v>
      </c>
      <c r="F82" s="90" t="s">
        <v>54</v>
      </c>
      <c r="G82" s="90" t="s">
        <v>416</v>
      </c>
      <c r="H82" s="90" t="s">
        <v>121</v>
      </c>
      <c r="I82" s="122">
        <v>0</v>
      </c>
      <c r="J82" s="89"/>
      <c r="K82" s="89"/>
      <c r="L82" s="89"/>
      <c r="M82" s="89"/>
      <c r="N82" s="89"/>
      <c r="O82" s="200"/>
      <c r="P82" s="201"/>
      <c r="Q82" s="201"/>
      <c r="R82" s="201"/>
      <c r="S82" s="201"/>
      <c r="T82" s="201"/>
    </row>
    <row r="83" spans="1:14" ht="89.25">
      <c r="A83" s="100" t="s">
        <v>242</v>
      </c>
      <c r="B83" s="90" t="s">
        <v>70</v>
      </c>
      <c r="C83" s="90" t="s">
        <v>62</v>
      </c>
      <c r="D83" s="90" t="s">
        <v>62</v>
      </c>
      <c r="E83" s="90" t="s">
        <v>104</v>
      </c>
      <c r="F83" s="90" t="s">
        <v>54</v>
      </c>
      <c r="G83" s="90" t="s">
        <v>139</v>
      </c>
      <c r="H83" s="90"/>
      <c r="I83" s="122">
        <f>I84</f>
        <v>0</v>
      </c>
      <c r="J83" s="89"/>
      <c r="K83" s="89"/>
      <c r="L83" s="89"/>
      <c r="M83" s="89"/>
      <c r="N83" s="89"/>
    </row>
    <row r="84" spans="1:14" ht="27">
      <c r="A84" s="123" t="s">
        <v>220</v>
      </c>
      <c r="B84" s="90" t="s">
        <v>70</v>
      </c>
      <c r="C84" s="90" t="s">
        <v>62</v>
      </c>
      <c r="D84" s="90" t="s">
        <v>62</v>
      </c>
      <c r="E84" s="90" t="s">
        <v>104</v>
      </c>
      <c r="F84" s="90" t="s">
        <v>54</v>
      </c>
      <c r="G84" s="90" t="s">
        <v>139</v>
      </c>
      <c r="H84" s="90" t="s">
        <v>118</v>
      </c>
      <c r="I84" s="122">
        <f>I85</f>
        <v>0</v>
      </c>
      <c r="J84" s="89"/>
      <c r="K84" s="89"/>
      <c r="L84" s="89"/>
      <c r="M84" s="89"/>
      <c r="N84" s="89"/>
    </row>
    <row r="85" spans="1:14" ht="38.25">
      <c r="A85" s="109" t="s">
        <v>119</v>
      </c>
      <c r="B85" s="90" t="s">
        <v>70</v>
      </c>
      <c r="C85" s="90" t="s">
        <v>62</v>
      </c>
      <c r="D85" s="90" t="s">
        <v>62</v>
      </c>
      <c r="E85" s="90" t="s">
        <v>104</v>
      </c>
      <c r="F85" s="90" t="s">
        <v>54</v>
      </c>
      <c r="G85" s="90" t="s">
        <v>139</v>
      </c>
      <c r="H85" s="90" t="s">
        <v>120</v>
      </c>
      <c r="I85" s="122">
        <f>I86</f>
        <v>0</v>
      </c>
      <c r="J85" s="89"/>
      <c r="K85" s="89"/>
      <c r="L85" s="89"/>
      <c r="M85" s="89"/>
      <c r="N85" s="89"/>
    </row>
    <row r="86" spans="1:20" ht="12.75">
      <c r="A86" s="110" t="s">
        <v>438</v>
      </c>
      <c r="B86" s="90" t="s">
        <v>70</v>
      </c>
      <c r="C86" s="90" t="s">
        <v>62</v>
      </c>
      <c r="D86" s="90" t="s">
        <v>62</v>
      </c>
      <c r="E86" s="90" t="s">
        <v>104</v>
      </c>
      <c r="F86" s="90" t="s">
        <v>54</v>
      </c>
      <c r="G86" s="90" t="s">
        <v>139</v>
      </c>
      <c r="H86" s="90" t="s">
        <v>121</v>
      </c>
      <c r="I86" s="122">
        <v>0</v>
      </c>
      <c r="J86" s="89"/>
      <c r="K86" s="89"/>
      <c r="L86" s="89"/>
      <c r="M86" s="89"/>
      <c r="N86" s="89"/>
      <c r="O86" s="200"/>
      <c r="P86" s="201"/>
      <c r="Q86" s="201"/>
      <c r="R86" s="201"/>
      <c r="S86" s="201"/>
      <c r="T86" s="201"/>
    </row>
    <row r="87" spans="1:14" ht="25.5">
      <c r="A87" s="99" t="s">
        <v>140</v>
      </c>
      <c r="B87" s="90" t="s">
        <v>70</v>
      </c>
      <c r="C87" s="90" t="s">
        <v>141</v>
      </c>
      <c r="D87" s="90"/>
      <c r="E87" s="90"/>
      <c r="F87" s="90"/>
      <c r="G87" s="90"/>
      <c r="H87" s="90"/>
      <c r="I87" s="122">
        <f>I88</f>
        <v>4820.82</v>
      </c>
      <c r="J87" s="89"/>
      <c r="K87" s="89"/>
      <c r="L87" s="89"/>
      <c r="M87" s="89"/>
      <c r="N87" s="89"/>
    </row>
    <row r="88" spans="1:14" ht="63.75">
      <c r="A88" s="100" t="s">
        <v>233</v>
      </c>
      <c r="B88" s="90" t="s">
        <v>70</v>
      </c>
      <c r="C88" s="90" t="s">
        <v>141</v>
      </c>
      <c r="D88" s="90" t="s">
        <v>57</v>
      </c>
      <c r="E88" s="90" t="s">
        <v>104</v>
      </c>
      <c r="F88" s="90" t="s">
        <v>54</v>
      </c>
      <c r="G88" s="90" t="s">
        <v>117</v>
      </c>
      <c r="H88" s="90"/>
      <c r="I88" s="122">
        <f>I89+I93+I96</f>
        <v>4820.82</v>
      </c>
      <c r="J88" s="89"/>
      <c r="K88" s="89"/>
      <c r="L88" s="89"/>
      <c r="M88" s="89"/>
      <c r="N88" s="89"/>
    </row>
    <row r="89" spans="1:19" ht="81">
      <c r="A89" s="123" t="s">
        <v>110</v>
      </c>
      <c r="B89" s="90" t="s">
        <v>70</v>
      </c>
      <c r="C89" s="90" t="s">
        <v>141</v>
      </c>
      <c r="D89" s="90" t="s">
        <v>57</v>
      </c>
      <c r="E89" s="90" t="s">
        <v>104</v>
      </c>
      <c r="F89" s="90" t="s">
        <v>54</v>
      </c>
      <c r="G89" s="90" t="s">
        <v>117</v>
      </c>
      <c r="H89" s="90" t="s">
        <v>106</v>
      </c>
      <c r="I89" s="122">
        <f>I90</f>
        <v>4007.8199999999997</v>
      </c>
      <c r="J89" s="89"/>
      <c r="K89" s="89"/>
      <c r="L89" s="89"/>
      <c r="M89" s="89"/>
      <c r="N89" s="89"/>
      <c r="P89" s="201"/>
      <c r="Q89" s="201"/>
      <c r="R89" s="201"/>
      <c r="S89" s="201"/>
    </row>
    <row r="90" spans="1:14" ht="25.5">
      <c r="A90" s="109" t="s">
        <v>142</v>
      </c>
      <c r="B90" s="90" t="s">
        <v>70</v>
      </c>
      <c r="C90" s="90" t="s">
        <v>141</v>
      </c>
      <c r="D90" s="90" t="s">
        <v>57</v>
      </c>
      <c r="E90" s="90" t="s">
        <v>104</v>
      </c>
      <c r="F90" s="90" t="s">
        <v>54</v>
      </c>
      <c r="G90" s="90" t="s">
        <v>117</v>
      </c>
      <c r="H90" s="90" t="s">
        <v>58</v>
      </c>
      <c r="I90" s="122">
        <f>I91+I92</f>
        <v>4007.8199999999997</v>
      </c>
      <c r="J90" s="89"/>
      <c r="K90" s="89"/>
      <c r="L90" s="89"/>
      <c r="M90" s="89"/>
      <c r="N90" s="89"/>
    </row>
    <row r="91" spans="1:14" ht="12.75">
      <c r="A91" s="110" t="s">
        <v>222</v>
      </c>
      <c r="B91" s="90" t="s">
        <v>70</v>
      </c>
      <c r="C91" s="90" t="s">
        <v>141</v>
      </c>
      <c r="D91" s="90" t="s">
        <v>57</v>
      </c>
      <c r="E91" s="90" t="s">
        <v>104</v>
      </c>
      <c r="F91" s="90" t="s">
        <v>54</v>
      </c>
      <c r="G91" s="90" t="s">
        <v>117</v>
      </c>
      <c r="H91" s="90" t="s">
        <v>143</v>
      </c>
      <c r="I91" s="122">
        <v>3078.2</v>
      </c>
      <c r="J91" s="89"/>
      <c r="K91" s="89"/>
      <c r="L91" s="89"/>
      <c r="M91" s="89"/>
      <c r="N91" s="89"/>
    </row>
    <row r="92" spans="1:14" ht="51">
      <c r="A92" s="110" t="s">
        <v>223</v>
      </c>
      <c r="B92" s="90" t="s">
        <v>70</v>
      </c>
      <c r="C92" s="90" t="s">
        <v>141</v>
      </c>
      <c r="D92" s="90" t="s">
        <v>57</v>
      </c>
      <c r="E92" s="90" t="s">
        <v>104</v>
      </c>
      <c r="F92" s="90" t="s">
        <v>54</v>
      </c>
      <c r="G92" s="90" t="s">
        <v>117</v>
      </c>
      <c r="H92" s="90" t="s">
        <v>144</v>
      </c>
      <c r="I92" s="122">
        <v>929.62</v>
      </c>
      <c r="J92" s="89"/>
      <c r="K92" s="89"/>
      <c r="L92" s="89"/>
      <c r="M92" s="89"/>
      <c r="N92" s="89"/>
    </row>
    <row r="93" spans="1:18" ht="27">
      <c r="A93" s="123" t="s">
        <v>220</v>
      </c>
      <c r="B93" s="90" t="s">
        <v>70</v>
      </c>
      <c r="C93" s="90" t="s">
        <v>141</v>
      </c>
      <c r="D93" s="90" t="s">
        <v>57</v>
      </c>
      <c r="E93" s="90" t="s">
        <v>104</v>
      </c>
      <c r="F93" s="90" t="s">
        <v>54</v>
      </c>
      <c r="G93" s="90" t="s">
        <v>117</v>
      </c>
      <c r="H93" s="90" t="s">
        <v>118</v>
      </c>
      <c r="I93" s="122">
        <f>I94</f>
        <v>800</v>
      </c>
      <c r="J93" s="89"/>
      <c r="K93" s="89"/>
      <c r="L93" s="89"/>
      <c r="M93" s="89"/>
      <c r="N93" s="89"/>
      <c r="Q93" s="201"/>
      <c r="R93" s="201"/>
    </row>
    <row r="94" spans="1:14" ht="38.25">
      <c r="A94" s="109" t="s">
        <v>119</v>
      </c>
      <c r="B94" s="90" t="s">
        <v>70</v>
      </c>
      <c r="C94" s="90" t="s">
        <v>141</v>
      </c>
      <c r="D94" s="90" t="s">
        <v>57</v>
      </c>
      <c r="E94" s="90" t="s">
        <v>104</v>
      </c>
      <c r="F94" s="90" t="s">
        <v>54</v>
      </c>
      <c r="G94" s="90" t="s">
        <v>117</v>
      </c>
      <c r="H94" s="90" t="s">
        <v>120</v>
      </c>
      <c r="I94" s="122">
        <f>I95</f>
        <v>800</v>
      </c>
      <c r="J94" s="89"/>
      <c r="K94" s="89"/>
      <c r="L94" s="89"/>
      <c r="M94" s="89"/>
      <c r="N94" s="89"/>
    </row>
    <row r="95" spans="1:14" ht="12.75">
      <c r="A95" s="110" t="s">
        <v>438</v>
      </c>
      <c r="B95" s="90" t="s">
        <v>70</v>
      </c>
      <c r="C95" s="90" t="s">
        <v>141</v>
      </c>
      <c r="D95" s="90" t="s">
        <v>57</v>
      </c>
      <c r="E95" s="90" t="s">
        <v>104</v>
      </c>
      <c r="F95" s="90" t="s">
        <v>54</v>
      </c>
      <c r="G95" s="90" t="s">
        <v>117</v>
      </c>
      <c r="H95" s="90" t="s">
        <v>121</v>
      </c>
      <c r="I95" s="122">
        <v>800</v>
      </c>
      <c r="J95" s="89"/>
      <c r="K95" s="89"/>
      <c r="L95" s="89"/>
      <c r="M95" s="89"/>
      <c r="N95" s="89"/>
    </row>
    <row r="96" spans="1:19" ht="13.5">
      <c r="A96" s="123" t="s">
        <v>124</v>
      </c>
      <c r="B96" s="90" t="s">
        <v>70</v>
      </c>
      <c r="C96" s="90" t="s">
        <v>141</v>
      </c>
      <c r="D96" s="90" t="s">
        <v>57</v>
      </c>
      <c r="E96" s="90" t="s">
        <v>104</v>
      </c>
      <c r="F96" s="90" t="s">
        <v>54</v>
      </c>
      <c r="G96" s="90" t="s">
        <v>117</v>
      </c>
      <c r="H96" s="90" t="s">
        <v>127</v>
      </c>
      <c r="I96" s="122">
        <f>I97</f>
        <v>13</v>
      </c>
      <c r="J96" s="89"/>
      <c r="K96" s="89"/>
      <c r="L96" s="89"/>
      <c r="M96" s="89"/>
      <c r="N96" s="89"/>
      <c r="Q96" s="201"/>
      <c r="R96" s="201"/>
      <c r="S96" s="201"/>
    </row>
    <row r="97" spans="1:14" ht="12.75">
      <c r="A97" s="109" t="s">
        <v>125</v>
      </c>
      <c r="B97" s="90" t="s">
        <v>70</v>
      </c>
      <c r="C97" s="90" t="s">
        <v>141</v>
      </c>
      <c r="D97" s="90" t="s">
        <v>57</v>
      </c>
      <c r="E97" s="90" t="s">
        <v>104</v>
      </c>
      <c r="F97" s="90" t="s">
        <v>54</v>
      </c>
      <c r="G97" s="90" t="s">
        <v>117</v>
      </c>
      <c r="H97" s="90" t="s">
        <v>128</v>
      </c>
      <c r="I97" s="122">
        <f>I98+I99</f>
        <v>13</v>
      </c>
      <c r="J97" s="89"/>
      <c r="K97" s="89"/>
      <c r="L97" s="89"/>
      <c r="M97" s="89"/>
      <c r="N97" s="89"/>
    </row>
    <row r="98" spans="1:14" ht="12.75">
      <c r="A98" s="110" t="s">
        <v>126</v>
      </c>
      <c r="B98" s="90" t="s">
        <v>70</v>
      </c>
      <c r="C98" s="90" t="s">
        <v>141</v>
      </c>
      <c r="D98" s="90" t="s">
        <v>57</v>
      </c>
      <c r="E98" s="90" t="s">
        <v>104</v>
      </c>
      <c r="F98" s="90" t="s">
        <v>54</v>
      </c>
      <c r="G98" s="90" t="s">
        <v>117</v>
      </c>
      <c r="H98" s="90" t="s">
        <v>130</v>
      </c>
      <c r="I98" s="122">
        <v>10</v>
      </c>
      <c r="J98" s="89"/>
      <c r="K98" s="89"/>
      <c r="L98" s="89"/>
      <c r="M98" s="89"/>
      <c r="N98" s="89"/>
    </row>
    <row r="99" spans="1:14" ht="12.75">
      <c r="A99" s="110" t="s">
        <v>203</v>
      </c>
      <c r="B99" s="90" t="s">
        <v>70</v>
      </c>
      <c r="C99" s="90" t="s">
        <v>141</v>
      </c>
      <c r="D99" s="90" t="s">
        <v>57</v>
      </c>
      <c r="E99" s="90" t="s">
        <v>104</v>
      </c>
      <c r="F99" s="90" t="s">
        <v>54</v>
      </c>
      <c r="G99" s="90" t="s">
        <v>117</v>
      </c>
      <c r="H99" s="90" t="s">
        <v>202</v>
      </c>
      <c r="I99" s="122">
        <v>3</v>
      </c>
      <c r="J99" s="89"/>
      <c r="K99" s="89"/>
      <c r="L99" s="89"/>
      <c r="M99" s="89"/>
      <c r="N99" s="89"/>
    </row>
    <row r="100" spans="1:14" ht="25.5">
      <c r="A100" s="129" t="s">
        <v>145</v>
      </c>
      <c r="B100" s="90" t="s">
        <v>62</v>
      </c>
      <c r="C100" s="90" t="s">
        <v>54</v>
      </c>
      <c r="D100" s="90"/>
      <c r="E100" s="90"/>
      <c r="F100" s="90"/>
      <c r="G100" s="90"/>
      <c r="H100" s="90"/>
      <c r="I100" s="120">
        <f>I101</f>
        <v>6411.79</v>
      </c>
      <c r="J100" s="89"/>
      <c r="K100" s="89"/>
      <c r="L100" s="89"/>
      <c r="M100" s="89"/>
      <c r="N100" s="89"/>
    </row>
    <row r="101" spans="1:14" ht="12.75">
      <c r="A101" s="99" t="s">
        <v>146</v>
      </c>
      <c r="B101" s="90" t="s">
        <v>62</v>
      </c>
      <c r="C101" s="90" t="s">
        <v>63</v>
      </c>
      <c r="D101" s="90"/>
      <c r="E101" s="90"/>
      <c r="F101" s="90"/>
      <c r="G101" s="90"/>
      <c r="H101" s="90"/>
      <c r="I101" s="122">
        <f>I102+I106+I110</f>
        <v>6411.79</v>
      </c>
      <c r="J101" s="89"/>
      <c r="K101" s="89"/>
      <c r="L101" s="89"/>
      <c r="M101" s="89"/>
      <c r="N101" s="89"/>
    </row>
    <row r="102" spans="1:14" ht="89.25">
      <c r="A102" s="100" t="s">
        <v>250</v>
      </c>
      <c r="B102" s="90" t="s">
        <v>62</v>
      </c>
      <c r="C102" s="90" t="s">
        <v>63</v>
      </c>
      <c r="D102" s="90" t="s">
        <v>147</v>
      </c>
      <c r="E102" s="90" t="s">
        <v>104</v>
      </c>
      <c r="F102" s="90" t="s">
        <v>54</v>
      </c>
      <c r="G102" s="90" t="s">
        <v>105</v>
      </c>
      <c r="H102" s="90"/>
      <c r="I102" s="122">
        <f>I103</f>
        <v>2201.79</v>
      </c>
      <c r="J102" s="89"/>
      <c r="K102" s="89"/>
      <c r="L102" s="89"/>
      <c r="M102" s="89"/>
      <c r="N102" s="89"/>
    </row>
    <row r="103" spans="1:14" ht="27">
      <c r="A103" s="123" t="s">
        <v>220</v>
      </c>
      <c r="B103" s="90" t="s">
        <v>62</v>
      </c>
      <c r="C103" s="90" t="s">
        <v>63</v>
      </c>
      <c r="D103" s="90" t="s">
        <v>147</v>
      </c>
      <c r="E103" s="90" t="s">
        <v>104</v>
      </c>
      <c r="F103" s="90" t="s">
        <v>54</v>
      </c>
      <c r="G103" s="90" t="s">
        <v>105</v>
      </c>
      <c r="H103" s="90" t="s">
        <v>118</v>
      </c>
      <c r="I103" s="122">
        <f>I104</f>
        <v>2201.79</v>
      </c>
      <c r="J103" s="89"/>
      <c r="K103" s="89"/>
      <c r="L103" s="89"/>
      <c r="M103" s="89"/>
      <c r="N103" s="89"/>
    </row>
    <row r="104" spans="1:14" ht="38.25">
      <c r="A104" s="109" t="s">
        <v>119</v>
      </c>
      <c r="B104" s="90" t="s">
        <v>62</v>
      </c>
      <c r="C104" s="90" t="s">
        <v>63</v>
      </c>
      <c r="D104" s="90" t="s">
        <v>147</v>
      </c>
      <c r="E104" s="90" t="s">
        <v>104</v>
      </c>
      <c r="F104" s="90" t="s">
        <v>54</v>
      </c>
      <c r="G104" s="90" t="s">
        <v>105</v>
      </c>
      <c r="H104" s="90" t="s">
        <v>120</v>
      </c>
      <c r="I104" s="122">
        <f>I105</f>
        <v>2201.79</v>
      </c>
      <c r="J104" s="89"/>
      <c r="K104" s="89"/>
      <c r="L104" s="89"/>
      <c r="M104" s="89"/>
      <c r="N104" s="89"/>
    </row>
    <row r="105" spans="1:19" ht="12.75">
      <c r="A105" s="110" t="s">
        <v>438</v>
      </c>
      <c r="B105" s="90" t="s">
        <v>62</v>
      </c>
      <c r="C105" s="90" t="s">
        <v>63</v>
      </c>
      <c r="D105" s="90" t="s">
        <v>147</v>
      </c>
      <c r="E105" s="90" t="s">
        <v>104</v>
      </c>
      <c r="F105" s="90" t="s">
        <v>54</v>
      </c>
      <c r="G105" s="90" t="s">
        <v>105</v>
      </c>
      <c r="H105" s="90" t="s">
        <v>121</v>
      </c>
      <c r="I105" s="122">
        <f>1950+251.79</f>
        <v>2201.79</v>
      </c>
      <c r="J105" s="89"/>
      <c r="K105" s="89"/>
      <c r="L105" s="89"/>
      <c r="M105" s="89"/>
      <c r="N105" s="89"/>
      <c r="O105" s="200"/>
      <c r="P105" s="201"/>
      <c r="Q105" s="201"/>
      <c r="R105" s="201"/>
      <c r="S105" s="201"/>
    </row>
    <row r="106" spans="1:14" ht="76.5">
      <c r="A106" s="100" t="s">
        <v>251</v>
      </c>
      <c r="B106" s="90" t="s">
        <v>62</v>
      </c>
      <c r="C106" s="90" t="s">
        <v>63</v>
      </c>
      <c r="D106" s="90" t="s">
        <v>147</v>
      </c>
      <c r="E106" s="90" t="s">
        <v>104</v>
      </c>
      <c r="F106" s="90" t="s">
        <v>54</v>
      </c>
      <c r="G106" s="90" t="s">
        <v>117</v>
      </c>
      <c r="H106" s="90"/>
      <c r="I106" s="122">
        <f>I107</f>
        <v>3550</v>
      </c>
      <c r="J106" s="89"/>
      <c r="K106" s="89"/>
      <c r="L106" s="89"/>
      <c r="M106" s="89"/>
      <c r="N106" s="89"/>
    </row>
    <row r="107" spans="1:14" ht="27">
      <c r="A107" s="123" t="s">
        <v>220</v>
      </c>
      <c r="B107" s="90" t="s">
        <v>62</v>
      </c>
      <c r="C107" s="90" t="s">
        <v>63</v>
      </c>
      <c r="D107" s="90" t="s">
        <v>147</v>
      </c>
      <c r="E107" s="90" t="s">
        <v>104</v>
      </c>
      <c r="F107" s="90" t="s">
        <v>54</v>
      </c>
      <c r="G107" s="90" t="s">
        <v>117</v>
      </c>
      <c r="H107" s="90" t="s">
        <v>118</v>
      </c>
      <c r="I107" s="122">
        <f>I108</f>
        <v>3550</v>
      </c>
      <c r="J107" s="89"/>
      <c r="K107" s="89"/>
      <c r="L107" s="89"/>
      <c r="M107" s="89"/>
      <c r="N107" s="89"/>
    </row>
    <row r="108" spans="1:14" ht="38.25">
      <c r="A108" s="109" t="s">
        <v>119</v>
      </c>
      <c r="B108" s="90" t="s">
        <v>62</v>
      </c>
      <c r="C108" s="90" t="s">
        <v>63</v>
      </c>
      <c r="D108" s="90" t="s">
        <v>147</v>
      </c>
      <c r="E108" s="90" t="s">
        <v>104</v>
      </c>
      <c r="F108" s="90" t="s">
        <v>54</v>
      </c>
      <c r="G108" s="90" t="s">
        <v>117</v>
      </c>
      <c r="H108" s="90" t="s">
        <v>120</v>
      </c>
      <c r="I108" s="122">
        <f>I109</f>
        <v>3550</v>
      </c>
      <c r="J108" s="89"/>
      <c r="K108" s="89"/>
      <c r="L108" s="89"/>
      <c r="M108" s="89"/>
      <c r="N108" s="89"/>
    </row>
    <row r="109" spans="1:14" ht="12.75">
      <c r="A109" s="110" t="s">
        <v>438</v>
      </c>
      <c r="B109" s="90" t="s">
        <v>62</v>
      </c>
      <c r="C109" s="90" t="s">
        <v>63</v>
      </c>
      <c r="D109" s="90" t="s">
        <v>147</v>
      </c>
      <c r="E109" s="90" t="s">
        <v>104</v>
      </c>
      <c r="F109" s="90" t="s">
        <v>54</v>
      </c>
      <c r="G109" s="90" t="s">
        <v>117</v>
      </c>
      <c r="H109" s="90" t="s">
        <v>121</v>
      </c>
      <c r="I109" s="122">
        <f>3500+50</f>
        <v>3550</v>
      </c>
      <c r="J109" s="89"/>
      <c r="K109" s="89"/>
      <c r="L109" s="89"/>
      <c r="M109" s="89"/>
      <c r="N109" s="89"/>
    </row>
    <row r="110" spans="1:14" ht="63.75" customHeight="1">
      <c r="A110" s="100" t="s">
        <v>252</v>
      </c>
      <c r="B110" s="90" t="s">
        <v>62</v>
      </c>
      <c r="C110" s="90" t="s">
        <v>63</v>
      </c>
      <c r="D110" s="90" t="s">
        <v>147</v>
      </c>
      <c r="E110" s="90" t="s">
        <v>104</v>
      </c>
      <c r="F110" s="90" t="s">
        <v>54</v>
      </c>
      <c r="G110" s="90" t="s">
        <v>123</v>
      </c>
      <c r="H110" s="90"/>
      <c r="I110" s="122">
        <f>I113</f>
        <v>660</v>
      </c>
      <c r="J110" s="89"/>
      <c r="K110" s="89"/>
      <c r="L110" s="89"/>
      <c r="M110" s="89"/>
      <c r="N110" s="89"/>
    </row>
    <row r="111" spans="1:14" ht="27">
      <c r="A111" s="123" t="s">
        <v>220</v>
      </c>
      <c r="B111" s="90" t="s">
        <v>62</v>
      </c>
      <c r="C111" s="90" t="s">
        <v>63</v>
      </c>
      <c r="D111" s="90" t="s">
        <v>147</v>
      </c>
      <c r="E111" s="90" t="s">
        <v>104</v>
      </c>
      <c r="F111" s="90" t="s">
        <v>54</v>
      </c>
      <c r="G111" s="90" t="s">
        <v>123</v>
      </c>
      <c r="H111" s="90" t="s">
        <v>118</v>
      </c>
      <c r="I111" s="122">
        <f>I112</f>
        <v>660</v>
      </c>
      <c r="J111" s="89"/>
      <c r="K111" s="89"/>
      <c r="L111" s="89"/>
      <c r="M111" s="89"/>
      <c r="N111" s="89"/>
    </row>
    <row r="112" spans="1:14" ht="38.25">
      <c r="A112" s="109" t="s">
        <v>119</v>
      </c>
      <c r="B112" s="90" t="s">
        <v>62</v>
      </c>
      <c r="C112" s="90" t="s">
        <v>63</v>
      </c>
      <c r="D112" s="90" t="s">
        <v>147</v>
      </c>
      <c r="E112" s="90" t="s">
        <v>104</v>
      </c>
      <c r="F112" s="90" t="s">
        <v>54</v>
      </c>
      <c r="G112" s="90" t="s">
        <v>123</v>
      </c>
      <c r="H112" s="90" t="s">
        <v>120</v>
      </c>
      <c r="I112" s="122">
        <f>I113</f>
        <v>660</v>
      </c>
      <c r="J112" s="89"/>
      <c r="K112" s="89"/>
      <c r="L112" s="89"/>
      <c r="M112" s="89"/>
      <c r="N112" s="89"/>
    </row>
    <row r="113" spans="1:14" ht="12.75">
      <c r="A113" s="110" t="s">
        <v>438</v>
      </c>
      <c r="B113" s="90" t="s">
        <v>62</v>
      </c>
      <c r="C113" s="90" t="s">
        <v>63</v>
      </c>
      <c r="D113" s="90" t="s">
        <v>147</v>
      </c>
      <c r="E113" s="90" t="s">
        <v>104</v>
      </c>
      <c r="F113" s="90" t="s">
        <v>54</v>
      </c>
      <c r="G113" s="90" t="s">
        <v>123</v>
      </c>
      <c r="H113" s="90" t="s">
        <v>121</v>
      </c>
      <c r="I113" s="122">
        <f>500+160</f>
        <v>660</v>
      </c>
      <c r="J113" s="89"/>
      <c r="K113" s="89"/>
      <c r="L113" s="89"/>
      <c r="M113" s="89"/>
      <c r="N113" s="89"/>
    </row>
    <row r="114" spans="1:14" ht="12.75">
      <c r="A114" s="110"/>
      <c r="B114" s="90"/>
      <c r="C114" s="90"/>
      <c r="D114" s="90"/>
      <c r="E114" s="90"/>
      <c r="F114" s="90"/>
      <c r="G114" s="90"/>
      <c r="H114" s="90"/>
      <c r="I114" s="122"/>
      <c r="J114" s="89"/>
      <c r="K114" s="89"/>
      <c r="L114" s="89"/>
      <c r="M114" s="89"/>
      <c r="N114" s="89"/>
    </row>
    <row r="115" spans="1:14" ht="13.5">
      <c r="A115" s="129" t="s">
        <v>148</v>
      </c>
      <c r="B115" s="90" t="s">
        <v>90</v>
      </c>
      <c r="C115" s="90" t="s">
        <v>54</v>
      </c>
      <c r="D115" s="90"/>
      <c r="E115" s="90"/>
      <c r="F115" s="90"/>
      <c r="G115" s="90"/>
      <c r="H115" s="90"/>
      <c r="I115" s="120">
        <f>I116</f>
        <v>8380.68794</v>
      </c>
      <c r="J115" s="89"/>
      <c r="K115" s="89"/>
      <c r="L115" s="89"/>
      <c r="M115" s="89"/>
      <c r="N115" s="89"/>
    </row>
    <row r="116" spans="1:14" ht="12.75">
      <c r="A116" s="99" t="s">
        <v>149</v>
      </c>
      <c r="B116" s="90" t="s">
        <v>90</v>
      </c>
      <c r="C116" s="90" t="s">
        <v>56</v>
      </c>
      <c r="D116" s="90"/>
      <c r="E116" s="90"/>
      <c r="F116" s="90"/>
      <c r="G116" s="90"/>
      <c r="H116" s="90"/>
      <c r="I116" s="122">
        <f>I117+I129</f>
        <v>8380.68794</v>
      </c>
      <c r="J116" s="89"/>
      <c r="K116" s="89"/>
      <c r="L116" s="89"/>
      <c r="M116" s="89"/>
      <c r="N116" s="89"/>
    </row>
    <row r="117" spans="1:14" ht="63.75">
      <c r="A117" s="100" t="s">
        <v>253</v>
      </c>
      <c r="B117" s="90" t="s">
        <v>90</v>
      </c>
      <c r="C117" s="90" t="s">
        <v>56</v>
      </c>
      <c r="D117" s="90" t="s">
        <v>64</v>
      </c>
      <c r="E117" s="90" t="s">
        <v>104</v>
      </c>
      <c r="F117" s="90" t="s">
        <v>54</v>
      </c>
      <c r="G117" s="90" t="s">
        <v>105</v>
      </c>
      <c r="H117" s="90"/>
      <c r="I117" s="122">
        <f>I118+I122+I125</f>
        <v>8380.68794</v>
      </c>
      <c r="J117" s="89"/>
      <c r="K117" s="89"/>
      <c r="L117" s="89"/>
      <c r="M117" s="89"/>
      <c r="N117" s="89"/>
    </row>
    <row r="118" spans="1:14" ht="81">
      <c r="A118" s="123" t="s">
        <v>110</v>
      </c>
      <c r="B118" s="90" t="s">
        <v>90</v>
      </c>
      <c r="C118" s="90" t="s">
        <v>56</v>
      </c>
      <c r="D118" s="90" t="s">
        <v>64</v>
      </c>
      <c r="E118" s="90" t="s">
        <v>104</v>
      </c>
      <c r="F118" s="90" t="s">
        <v>54</v>
      </c>
      <c r="G118" s="90" t="s">
        <v>105</v>
      </c>
      <c r="H118" s="90" t="s">
        <v>106</v>
      </c>
      <c r="I118" s="122">
        <f>I119</f>
        <v>1955.54</v>
      </c>
      <c r="J118" s="89"/>
      <c r="K118" s="89"/>
      <c r="L118" s="89"/>
      <c r="M118" s="89"/>
      <c r="N118" s="89"/>
    </row>
    <row r="119" spans="1:14" ht="25.5">
      <c r="A119" s="109" t="s">
        <v>142</v>
      </c>
      <c r="B119" s="90" t="s">
        <v>90</v>
      </c>
      <c r="C119" s="90" t="s">
        <v>56</v>
      </c>
      <c r="D119" s="90" t="s">
        <v>64</v>
      </c>
      <c r="E119" s="90" t="s">
        <v>104</v>
      </c>
      <c r="F119" s="90" t="s">
        <v>54</v>
      </c>
      <c r="G119" s="90" t="s">
        <v>105</v>
      </c>
      <c r="H119" s="90" t="s">
        <v>58</v>
      </c>
      <c r="I119" s="122">
        <f>I120+I121</f>
        <v>1955.54</v>
      </c>
      <c r="J119" s="89"/>
      <c r="K119" s="89"/>
      <c r="L119" s="89"/>
      <c r="M119" s="89"/>
      <c r="N119" s="89"/>
    </row>
    <row r="120" spans="1:14" ht="12.75">
      <c r="A120" s="110" t="s">
        <v>224</v>
      </c>
      <c r="B120" s="90" t="s">
        <v>90</v>
      </c>
      <c r="C120" s="90" t="s">
        <v>56</v>
      </c>
      <c r="D120" s="90" t="s">
        <v>64</v>
      </c>
      <c r="E120" s="90" t="s">
        <v>104</v>
      </c>
      <c r="F120" s="90" t="s">
        <v>54</v>
      </c>
      <c r="G120" s="90" t="s">
        <v>105</v>
      </c>
      <c r="H120" s="90" t="s">
        <v>143</v>
      </c>
      <c r="I120" s="122">
        <v>1502</v>
      </c>
      <c r="J120" s="89"/>
      <c r="K120" s="89"/>
      <c r="L120" s="89"/>
      <c r="M120" s="89"/>
      <c r="N120" s="89"/>
    </row>
    <row r="121" spans="1:14" ht="51">
      <c r="A121" s="110" t="s">
        <v>225</v>
      </c>
      <c r="B121" s="90" t="s">
        <v>90</v>
      </c>
      <c r="C121" s="90" t="s">
        <v>56</v>
      </c>
      <c r="D121" s="90" t="s">
        <v>64</v>
      </c>
      <c r="E121" s="90" t="s">
        <v>104</v>
      </c>
      <c r="F121" s="90" t="s">
        <v>54</v>
      </c>
      <c r="G121" s="90" t="s">
        <v>105</v>
      </c>
      <c r="H121" s="90" t="s">
        <v>144</v>
      </c>
      <c r="I121" s="122">
        <v>453.54</v>
      </c>
      <c r="J121" s="89"/>
      <c r="K121" s="89"/>
      <c r="L121" s="89"/>
      <c r="M121" s="89"/>
      <c r="N121" s="89"/>
    </row>
    <row r="122" spans="1:14" ht="27">
      <c r="A122" s="123" t="s">
        <v>220</v>
      </c>
      <c r="B122" s="90" t="s">
        <v>90</v>
      </c>
      <c r="C122" s="90" t="s">
        <v>56</v>
      </c>
      <c r="D122" s="90" t="s">
        <v>64</v>
      </c>
      <c r="E122" s="90" t="s">
        <v>104</v>
      </c>
      <c r="F122" s="90" t="s">
        <v>54</v>
      </c>
      <c r="G122" s="90" t="s">
        <v>105</v>
      </c>
      <c r="H122" s="90" t="s">
        <v>118</v>
      </c>
      <c r="I122" s="122">
        <f>I123</f>
        <v>6295.14794</v>
      </c>
      <c r="J122" s="89"/>
      <c r="K122" s="89"/>
      <c r="L122" s="89"/>
      <c r="M122" s="89"/>
      <c r="N122" s="89"/>
    </row>
    <row r="123" spans="1:14" ht="38.25">
      <c r="A123" s="109" t="s">
        <v>119</v>
      </c>
      <c r="B123" s="90" t="s">
        <v>90</v>
      </c>
      <c r="C123" s="90" t="s">
        <v>56</v>
      </c>
      <c r="D123" s="90" t="s">
        <v>64</v>
      </c>
      <c r="E123" s="90" t="s">
        <v>104</v>
      </c>
      <c r="F123" s="90" t="s">
        <v>54</v>
      </c>
      <c r="G123" s="90" t="s">
        <v>105</v>
      </c>
      <c r="H123" s="90" t="s">
        <v>120</v>
      </c>
      <c r="I123" s="122">
        <f>I124</f>
        <v>6295.14794</v>
      </c>
      <c r="J123" s="89"/>
      <c r="K123" s="89"/>
      <c r="L123" s="89"/>
      <c r="M123" s="89"/>
      <c r="N123" s="89"/>
    </row>
    <row r="124" spans="1:18" ht="12.75">
      <c r="A124" s="110" t="s">
        <v>438</v>
      </c>
      <c r="B124" s="90" t="s">
        <v>90</v>
      </c>
      <c r="C124" s="90" t="s">
        <v>56</v>
      </c>
      <c r="D124" s="90" t="s">
        <v>64</v>
      </c>
      <c r="E124" s="90" t="s">
        <v>104</v>
      </c>
      <c r="F124" s="90" t="s">
        <v>54</v>
      </c>
      <c r="G124" s="90" t="s">
        <v>105</v>
      </c>
      <c r="H124" s="90" t="s">
        <v>121</v>
      </c>
      <c r="I124" s="122">
        <f>2300+4075.14794-80</f>
        <v>6295.14794</v>
      </c>
      <c r="J124" s="155">
        <f>4075.14794-80</f>
        <v>3995.14794</v>
      </c>
      <c r="K124" s="89"/>
      <c r="L124" s="89"/>
      <c r="M124" s="89"/>
      <c r="N124" s="89"/>
      <c r="P124" s="201"/>
      <c r="Q124" s="201"/>
      <c r="R124" s="201"/>
    </row>
    <row r="125" spans="1:14" ht="13.5">
      <c r="A125" s="123" t="s">
        <v>124</v>
      </c>
      <c r="B125" s="90" t="s">
        <v>90</v>
      </c>
      <c r="C125" s="90" t="s">
        <v>56</v>
      </c>
      <c r="D125" s="90" t="s">
        <v>64</v>
      </c>
      <c r="E125" s="90" t="s">
        <v>104</v>
      </c>
      <c r="F125" s="90" t="s">
        <v>54</v>
      </c>
      <c r="G125" s="90" t="s">
        <v>105</v>
      </c>
      <c r="H125" s="90" t="s">
        <v>127</v>
      </c>
      <c r="I125" s="122">
        <f>I126</f>
        <v>130</v>
      </c>
      <c r="J125" s="89"/>
      <c r="K125" s="89"/>
      <c r="L125" s="89"/>
      <c r="M125" s="89"/>
      <c r="N125" s="89"/>
    </row>
    <row r="126" spans="1:18" ht="12.75">
      <c r="A126" s="109" t="s">
        <v>125</v>
      </c>
      <c r="B126" s="90" t="s">
        <v>90</v>
      </c>
      <c r="C126" s="90" t="s">
        <v>56</v>
      </c>
      <c r="D126" s="90" t="s">
        <v>64</v>
      </c>
      <c r="E126" s="90" t="s">
        <v>104</v>
      </c>
      <c r="F126" s="90" t="s">
        <v>54</v>
      </c>
      <c r="G126" s="90" t="s">
        <v>105</v>
      </c>
      <c r="H126" s="90" t="s">
        <v>128</v>
      </c>
      <c r="I126" s="122">
        <f>I127+I128</f>
        <v>130</v>
      </c>
      <c r="J126" s="89"/>
      <c r="K126" s="89"/>
      <c r="L126" s="89"/>
      <c r="M126" s="89"/>
      <c r="N126" s="89"/>
      <c r="Q126" s="201"/>
      <c r="R126" s="201"/>
    </row>
    <row r="127" spans="1:18" ht="12.75">
      <c r="A127" s="110" t="s">
        <v>126</v>
      </c>
      <c r="B127" s="90" t="s">
        <v>90</v>
      </c>
      <c r="C127" s="90" t="s">
        <v>56</v>
      </c>
      <c r="D127" s="90" t="s">
        <v>64</v>
      </c>
      <c r="E127" s="90" t="s">
        <v>104</v>
      </c>
      <c r="F127" s="90" t="s">
        <v>54</v>
      </c>
      <c r="G127" s="90" t="s">
        <v>105</v>
      </c>
      <c r="H127" s="90" t="s">
        <v>130</v>
      </c>
      <c r="I127" s="122">
        <v>20</v>
      </c>
      <c r="J127" s="89"/>
      <c r="K127" s="89"/>
      <c r="L127" s="89"/>
      <c r="M127" s="89"/>
      <c r="N127" s="89"/>
      <c r="Q127" s="201"/>
      <c r="R127" s="201"/>
    </row>
    <row r="128" spans="1:18" ht="12.75">
      <c r="A128" s="110" t="s">
        <v>203</v>
      </c>
      <c r="B128" s="90" t="s">
        <v>90</v>
      </c>
      <c r="C128" s="90" t="s">
        <v>56</v>
      </c>
      <c r="D128" s="90" t="s">
        <v>64</v>
      </c>
      <c r="E128" s="90" t="s">
        <v>104</v>
      </c>
      <c r="F128" s="90" t="s">
        <v>54</v>
      </c>
      <c r="G128" s="90" t="s">
        <v>105</v>
      </c>
      <c r="H128" s="90" t="s">
        <v>202</v>
      </c>
      <c r="I128" s="122">
        <f>10+20+80</f>
        <v>110</v>
      </c>
      <c r="J128" s="89">
        <v>80</v>
      </c>
      <c r="K128" s="89"/>
      <c r="L128" s="89"/>
      <c r="M128" s="89"/>
      <c r="N128" s="89"/>
      <c r="Q128" s="201"/>
      <c r="R128" s="201"/>
    </row>
    <row r="129" spans="1:14" ht="67.5">
      <c r="A129" s="130" t="s">
        <v>436</v>
      </c>
      <c r="B129" s="90" t="s">
        <v>90</v>
      </c>
      <c r="C129" s="90" t="s">
        <v>56</v>
      </c>
      <c r="D129" s="90" t="s">
        <v>64</v>
      </c>
      <c r="E129" s="90" t="s">
        <v>104</v>
      </c>
      <c r="F129" s="90" t="s">
        <v>54</v>
      </c>
      <c r="G129" s="90" t="s">
        <v>417</v>
      </c>
      <c r="H129" s="90" t="s">
        <v>106</v>
      </c>
      <c r="I129" s="122">
        <f>I130</f>
        <v>0</v>
      </c>
      <c r="J129" s="89"/>
      <c r="K129" s="89"/>
      <c r="L129" s="89"/>
      <c r="M129" s="89"/>
      <c r="N129" s="89"/>
    </row>
    <row r="130" spans="1:14" ht="25.5">
      <c r="A130" s="110" t="s">
        <v>142</v>
      </c>
      <c r="B130" s="90" t="s">
        <v>90</v>
      </c>
      <c r="C130" s="90" t="s">
        <v>56</v>
      </c>
      <c r="D130" s="90" t="s">
        <v>64</v>
      </c>
      <c r="E130" s="90" t="s">
        <v>104</v>
      </c>
      <c r="F130" s="90" t="s">
        <v>54</v>
      </c>
      <c r="G130" s="90" t="s">
        <v>417</v>
      </c>
      <c r="H130" s="90" t="s">
        <v>58</v>
      </c>
      <c r="I130" s="122">
        <f>I131+I132</f>
        <v>0</v>
      </c>
      <c r="J130" s="89"/>
      <c r="K130" s="89"/>
      <c r="L130" s="89"/>
      <c r="M130" s="89"/>
      <c r="N130" s="89"/>
    </row>
    <row r="131" spans="1:14" ht="12.75">
      <c r="A131" s="110" t="s">
        <v>224</v>
      </c>
      <c r="B131" s="90" t="s">
        <v>90</v>
      </c>
      <c r="C131" s="90" t="s">
        <v>56</v>
      </c>
      <c r="D131" s="90" t="s">
        <v>64</v>
      </c>
      <c r="E131" s="90" t="s">
        <v>104</v>
      </c>
      <c r="F131" s="90" t="s">
        <v>54</v>
      </c>
      <c r="G131" s="90" t="s">
        <v>417</v>
      </c>
      <c r="H131" s="90" t="s">
        <v>143</v>
      </c>
      <c r="I131" s="122">
        <v>0</v>
      </c>
      <c r="J131" s="89"/>
      <c r="K131" s="89"/>
      <c r="L131" s="89"/>
      <c r="M131" s="89"/>
      <c r="N131" s="89"/>
    </row>
    <row r="132" spans="1:14" ht="51">
      <c r="A132" s="110" t="s">
        <v>225</v>
      </c>
      <c r="B132" s="90" t="s">
        <v>90</v>
      </c>
      <c r="C132" s="90" t="s">
        <v>56</v>
      </c>
      <c r="D132" s="90" t="s">
        <v>64</v>
      </c>
      <c r="E132" s="90" t="s">
        <v>104</v>
      </c>
      <c r="F132" s="90" t="s">
        <v>54</v>
      </c>
      <c r="G132" s="90" t="s">
        <v>417</v>
      </c>
      <c r="H132" s="90" t="s">
        <v>144</v>
      </c>
      <c r="I132" s="122">
        <v>0</v>
      </c>
      <c r="J132" s="89"/>
      <c r="K132" s="89"/>
      <c r="L132" s="89"/>
      <c r="M132" s="89"/>
      <c r="N132" s="89"/>
    </row>
    <row r="133" spans="1:14" ht="13.5">
      <c r="A133" s="129" t="s">
        <v>150</v>
      </c>
      <c r="B133" s="90" t="s">
        <v>65</v>
      </c>
      <c r="C133" s="90" t="s">
        <v>54</v>
      </c>
      <c r="D133" s="90"/>
      <c r="E133" s="90"/>
      <c r="F133" s="90"/>
      <c r="G133" s="90"/>
      <c r="H133" s="90"/>
      <c r="I133" s="120">
        <f>I134+I139+I147</f>
        <v>354.71</v>
      </c>
      <c r="J133" s="89"/>
      <c r="K133" s="89"/>
      <c r="L133" s="89"/>
      <c r="M133" s="89"/>
      <c r="N133" s="89"/>
    </row>
    <row r="134" spans="1:14" ht="12.75">
      <c r="A134" s="99" t="s">
        <v>151</v>
      </c>
      <c r="B134" s="90" t="s">
        <v>65</v>
      </c>
      <c r="C134" s="90" t="s">
        <v>56</v>
      </c>
      <c r="D134" s="90"/>
      <c r="E134" s="90"/>
      <c r="F134" s="90"/>
      <c r="G134" s="90"/>
      <c r="H134" s="90"/>
      <c r="I134" s="122">
        <f>I135</f>
        <v>294.71</v>
      </c>
      <c r="J134" s="89"/>
      <c r="K134" s="89"/>
      <c r="L134" s="89"/>
      <c r="M134" s="89"/>
      <c r="N134" s="89"/>
    </row>
    <row r="135" spans="1:14" ht="140.25" customHeight="1">
      <c r="A135" s="100" t="s">
        <v>243</v>
      </c>
      <c r="B135" s="90" t="s">
        <v>65</v>
      </c>
      <c r="C135" s="90" t="s">
        <v>56</v>
      </c>
      <c r="D135" s="90" t="s">
        <v>56</v>
      </c>
      <c r="E135" s="90" t="s">
        <v>104</v>
      </c>
      <c r="F135" s="90" t="s">
        <v>54</v>
      </c>
      <c r="G135" s="90" t="s">
        <v>231</v>
      </c>
      <c r="H135" s="90"/>
      <c r="I135" s="122">
        <f>I136</f>
        <v>294.71</v>
      </c>
      <c r="J135" s="89"/>
      <c r="K135" s="89"/>
      <c r="L135" s="89"/>
      <c r="M135" s="89"/>
      <c r="N135" s="89"/>
    </row>
    <row r="136" spans="1:14" ht="27">
      <c r="A136" s="101" t="s">
        <v>152</v>
      </c>
      <c r="B136" s="90" t="s">
        <v>65</v>
      </c>
      <c r="C136" s="90" t="s">
        <v>56</v>
      </c>
      <c r="D136" s="90" t="s">
        <v>56</v>
      </c>
      <c r="E136" s="90" t="s">
        <v>104</v>
      </c>
      <c r="F136" s="90" t="s">
        <v>54</v>
      </c>
      <c r="G136" s="90" t="s">
        <v>231</v>
      </c>
      <c r="H136" s="90" t="s">
        <v>153</v>
      </c>
      <c r="I136" s="122">
        <f>I137</f>
        <v>294.71</v>
      </c>
      <c r="J136" s="89"/>
      <c r="K136" s="89"/>
      <c r="L136" s="89"/>
      <c r="M136" s="89"/>
      <c r="N136" s="89"/>
    </row>
    <row r="137" spans="1:14" ht="25.5">
      <c r="A137" s="102" t="s">
        <v>154</v>
      </c>
      <c r="B137" s="90" t="s">
        <v>65</v>
      </c>
      <c r="C137" s="90" t="s">
        <v>56</v>
      </c>
      <c r="D137" s="90" t="s">
        <v>56</v>
      </c>
      <c r="E137" s="90" t="s">
        <v>104</v>
      </c>
      <c r="F137" s="90" t="s">
        <v>54</v>
      </c>
      <c r="G137" s="90" t="s">
        <v>231</v>
      </c>
      <c r="H137" s="90" t="s">
        <v>156</v>
      </c>
      <c r="I137" s="122">
        <f>I138</f>
        <v>294.71</v>
      </c>
      <c r="J137" s="89"/>
      <c r="K137" s="89"/>
      <c r="L137" s="89"/>
      <c r="M137" s="89"/>
      <c r="N137" s="89"/>
    </row>
    <row r="138" spans="1:14" ht="12.75">
      <c r="A138" s="131" t="s">
        <v>155</v>
      </c>
      <c r="B138" s="90" t="s">
        <v>65</v>
      </c>
      <c r="C138" s="90" t="s">
        <v>56</v>
      </c>
      <c r="D138" s="90" t="s">
        <v>56</v>
      </c>
      <c r="E138" s="90" t="s">
        <v>104</v>
      </c>
      <c r="F138" s="90" t="s">
        <v>54</v>
      </c>
      <c r="G138" s="90" t="s">
        <v>231</v>
      </c>
      <c r="H138" s="90" t="s">
        <v>157</v>
      </c>
      <c r="I138" s="122">
        <v>294.71</v>
      </c>
      <c r="J138" s="89"/>
      <c r="K138" s="89"/>
      <c r="L138" s="89"/>
      <c r="M138" s="89"/>
      <c r="N138" s="89"/>
    </row>
    <row r="139" spans="1:14" ht="12.75">
      <c r="A139" s="99" t="s">
        <v>158</v>
      </c>
      <c r="B139" s="90" t="s">
        <v>65</v>
      </c>
      <c r="C139" s="90" t="s">
        <v>63</v>
      </c>
      <c r="D139" s="90"/>
      <c r="E139" s="90"/>
      <c r="F139" s="90"/>
      <c r="G139" s="90"/>
      <c r="H139" s="90"/>
      <c r="I139" s="122">
        <f>I140+I144</f>
        <v>0</v>
      </c>
      <c r="J139" s="89"/>
      <c r="K139" s="89"/>
      <c r="L139" s="89"/>
      <c r="M139" s="89"/>
      <c r="N139" s="89"/>
    </row>
    <row r="140" spans="1:14" ht="89.25">
      <c r="A140" s="100" t="s">
        <v>244</v>
      </c>
      <c r="B140" s="90" t="s">
        <v>65</v>
      </c>
      <c r="C140" s="90" t="s">
        <v>63</v>
      </c>
      <c r="D140" s="90" t="s">
        <v>70</v>
      </c>
      <c r="E140" s="90" t="s">
        <v>104</v>
      </c>
      <c r="F140" s="90" t="s">
        <v>54</v>
      </c>
      <c r="G140" s="90" t="s">
        <v>117</v>
      </c>
      <c r="H140" s="90"/>
      <c r="I140" s="122">
        <f>I141</f>
        <v>0</v>
      </c>
      <c r="J140" s="89"/>
      <c r="K140" s="89"/>
      <c r="L140" s="89"/>
      <c r="M140" s="89"/>
      <c r="N140" s="89"/>
    </row>
    <row r="141" spans="1:14" ht="27">
      <c r="A141" s="101" t="s">
        <v>152</v>
      </c>
      <c r="B141" s="90" t="s">
        <v>65</v>
      </c>
      <c r="C141" s="90" t="s">
        <v>63</v>
      </c>
      <c r="D141" s="90" t="s">
        <v>70</v>
      </c>
      <c r="E141" s="90" t="s">
        <v>104</v>
      </c>
      <c r="F141" s="90" t="s">
        <v>54</v>
      </c>
      <c r="G141" s="90" t="s">
        <v>117</v>
      </c>
      <c r="H141" s="90" t="s">
        <v>153</v>
      </c>
      <c r="I141" s="122">
        <f>I142</f>
        <v>0</v>
      </c>
      <c r="J141" s="89"/>
      <c r="K141" s="89"/>
      <c r="L141" s="89"/>
      <c r="M141" s="89"/>
      <c r="N141" s="89"/>
    </row>
    <row r="142" spans="1:14" ht="25.5">
      <c r="A142" s="102" t="s">
        <v>154</v>
      </c>
      <c r="B142" s="90" t="s">
        <v>65</v>
      </c>
      <c r="C142" s="90" t="s">
        <v>63</v>
      </c>
      <c r="D142" s="90" t="s">
        <v>70</v>
      </c>
      <c r="E142" s="90" t="s">
        <v>104</v>
      </c>
      <c r="F142" s="90" t="s">
        <v>54</v>
      </c>
      <c r="G142" s="90" t="s">
        <v>117</v>
      </c>
      <c r="H142" s="90" t="s">
        <v>156</v>
      </c>
      <c r="I142" s="122">
        <f>I143</f>
        <v>0</v>
      </c>
      <c r="J142" s="89"/>
      <c r="K142" s="89"/>
      <c r="L142" s="89"/>
      <c r="M142" s="89"/>
      <c r="N142" s="89"/>
    </row>
    <row r="143" spans="1:14" ht="38.25">
      <c r="A143" s="131" t="s">
        <v>204</v>
      </c>
      <c r="B143" s="90" t="s">
        <v>65</v>
      </c>
      <c r="C143" s="90" t="s">
        <v>63</v>
      </c>
      <c r="D143" s="90" t="s">
        <v>70</v>
      </c>
      <c r="E143" s="90" t="s">
        <v>104</v>
      </c>
      <c r="F143" s="90" t="s">
        <v>54</v>
      </c>
      <c r="G143" s="90" t="s">
        <v>117</v>
      </c>
      <c r="H143" s="90" t="s">
        <v>198</v>
      </c>
      <c r="I143" s="122">
        <v>0</v>
      </c>
      <c r="J143" s="89"/>
      <c r="K143" s="89"/>
      <c r="L143" s="89"/>
      <c r="M143" s="89"/>
      <c r="N143" s="89"/>
    </row>
    <row r="144" spans="1:14" ht="114.75">
      <c r="A144" s="100" t="s">
        <v>245</v>
      </c>
      <c r="B144" s="90" t="s">
        <v>65</v>
      </c>
      <c r="C144" s="90" t="s">
        <v>63</v>
      </c>
      <c r="D144" s="90" t="s">
        <v>70</v>
      </c>
      <c r="E144" s="90" t="s">
        <v>104</v>
      </c>
      <c r="F144" s="90" t="s">
        <v>54</v>
      </c>
      <c r="G144" s="90" t="s">
        <v>105</v>
      </c>
      <c r="H144" s="90"/>
      <c r="I144" s="122">
        <f>I145</f>
        <v>0</v>
      </c>
      <c r="J144" s="89"/>
      <c r="K144" s="89"/>
      <c r="L144" s="89"/>
      <c r="M144" s="89"/>
      <c r="N144" s="89"/>
    </row>
    <row r="145" spans="1:14" ht="27">
      <c r="A145" s="101" t="s">
        <v>152</v>
      </c>
      <c r="B145" s="90" t="s">
        <v>65</v>
      </c>
      <c r="C145" s="90" t="s">
        <v>63</v>
      </c>
      <c r="D145" s="90" t="s">
        <v>70</v>
      </c>
      <c r="E145" s="90" t="s">
        <v>104</v>
      </c>
      <c r="F145" s="90" t="s">
        <v>54</v>
      </c>
      <c r="G145" s="90" t="s">
        <v>105</v>
      </c>
      <c r="H145" s="90" t="s">
        <v>153</v>
      </c>
      <c r="I145" s="122">
        <f>I146</f>
        <v>0</v>
      </c>
      <c r="J145" s="89"/>
      <c r="K145" s="89"/>
      <c r="L145" s="89"/>
      <c r="M145" s="89"/>
      <c r="N145" s="89"/>
    </row>
    <row r="146" spans="1:14" ht="12.75">
      <c r="A146" s="102" t="s">
        <v>159</v>
      </c>
      <c r="B146" s="90" t="s">
        <v>65</v>
      </c>
      <c r="C146" s="90" t="s">
        <v>63</v>
      </c>
      <c r="D146" s="90" t="s">
        <v>70</v>
      </c>
      <c r="E146" s="90" t="s">
        <v>104</v>
      </c>
      <c r="F146" s="90" t="s">
        <v>54</v>
      </c>
      <c r="G146" s="90" t="s">
        <v>105</v>
      </c>
      <c r="H146" s="90" t="s">
        <v>160</v>
      </c>
      <c r="I146" s="122">
        <v>0</v>
      </c>
      <c r="J146" s="89"/>
      <c r="K146" s="89"/>
      <c r="L146" s="89"/>
      <c r="M146" s="89"/>
      <c r="N146" s="89"/>
    </row>
    <row r="147" spans="1:14" ht="25.5">
      <c r="A147" s="99" t="s">
        <v>408</v>
      </c>
      <c r="B147" s="90" t="s">
        <v>65</v>
      </c>
      <c r="C147" s="90" t="s">
        <v>64</v>
      </c>
      <c r="D147" s="90"/>
      <c r="E147" s="90"/>
      <c r="F147" s="90"/>
      <c r="G147" s="90"/>
      <c r="H147" s="90"/>
      <c r="I147" s="122">
        <f>I148</f>
        <v>60</v>
      </c>
      <c r="J147" s="89"/>
      <c r="K147" s="89"/>
      <c r="L147" s="89"/>
      <c r="M147" s="89"/>
      <c r="N147" s="89"/>
    </row>
    <row r="148" spans="1:14" ht="102">
      <c r="A148" s="100" t="s">
        <v>409</v>
      </c>
      <c r="B148" s="90" t="s">
        <v>65</v>
      </c>
      <c r="C148" s="90" t="s">
        <v>64</v>
      </c>
      <c r="D148" s="90" t="s">
        <v>56</v>
      </c>
      <c r="E148" s="90" t="s">
        <v>104</v>
      </c>
      <c r="F148" s="90" t="s">
        <v>54</v>
      </c>
      <c r="G148" s="90" t="s">
        <v>410</v>
      </c>
      <c r="H148" s="90"/>
      <c r="I148" s="122">
        <f>I149</f>
        <v>60</v>
      </c>
      <c r="J148" s="89"/>
      <c r="K148" s="89"/>
      <c r="L148" s="89"/>
      <c r="M148" s="89"/>
      <c r="N148" s="89"/>
    </row>
    <row r="149" spans="1:14" ht="27">
      <c r="A149" s="101" t="s">
        <v>152</v>
      </c>
      <c r="B149" s="90" t="s">
        <v>65</v>
      </c>
      <c r="C149" s="90" t="s">
        <v>64</v>
      </c>
      <c r="D149" s="90" t="s">
        <v>56</v>
      </c>
      <c r="E149" s="90" t="s">
        <v>104</v>
      </c>
      <c r="F149" s="90" t="s">
        <v>54</v>
      </c>
      <c r="G149" s="90" t="s">
        <v>410</v>
      </c>
      <c r="H149" s="90" t="s">
        <v>153</v>
      </c>
      <c r="I149" s="122">
        <f>I150</f>
        <v>60</v>
      </c>
      <c r="J149" s="89"/>
      <c r="K149" s="89"/>
      <c r="L149" s="89"/>
      <c r="M149" s="89"/>
      <c r="N149" s="89"/>
    </row>
    <row r="150" spans="1:14" ht="12.75">
      <c r="A150" s="102" t="s">
        <v>411</v>
      </c>
      <c r="B150" s="90" t="s">
        <v>65</v>
      </c>
      <c r="C150" s="90" t="s">
        <v>64</v>
      </c>
      <c r="D150" s="90" t="s">
        <v>56</v>
      </c>
      <c r="E150" s="90" t="s">
        <v>104</v>
      </c>
      <c r="F150" s="90" t="s">
        <v>54</v>
      </c>
      <c r="G150" s="90" t="s">
        <v>410</v>
      </c>
      <c r="H150" s="90" t="s">
        <v>412</v>
      </c>
      <c r="I150" s="122">
        <v>60</v>
      </c>
      <c r="J150" s="89"/>
      <c r="K150" s="89"/>
      <c r="L150" s="89"/>
      <c r="M150" s="89"/>
      <c r="N150" s="89"/>
    </row>
    <row r="151" spans="1:14" ht="12.75">
      <c r="A151" s="102"/>
      <c r="B151" s="90"/>
      <c r="C151" s="90"/>
      <c r="D151" s="90"/>
      <c r="E151" s="90"/>
      <c r="F151" s="90"/>
      <c r="G151" s="90"/>
      <c r="H151" s="90"/>
      <c r="I151" s="122"/>
      <c r="J151" s="89"/>
      <c r="K151" s="89"/>
      <c r="L151" s="89"/>
      <c r="M151" s="89"/>
      <c r="N151" s="89"/>
    </row>
    <row r="152" spans="1:14" ht="13.5">
      <c r="A152" s="129" t="s">
        <v>161</v>
      </c>
      <c r="B152" s="90" t="s">
        <v>74</v>
      </c>
      <c r="C152" s="90" t="s">
        <v>54</v>
      </c>
      <c r="D152" s="90"/>
      <c r="E152" s="90"/>
      <c r="F152" s="90"/>
      <c r="G152" s="90"/>
      <c r="H152" s="90"/>
      <c r="I152" s="120">
        <f>I153</f>
        <v>3549</v>
      </c>
      <c r="J152" s="89"/>
      <c r="K152" s="89"/>
      <c r="L152" s="89"/>
      <c r="M152" s="89"/>
      <c r="N152" s="89"/>
    </row>
    <row r="153" spans="1:14" ht="27" customHeight="1">
      <c r="A153" s="153" t="s">
        <v>162</v>
      </c>
      <c r="B153" s="90" t="s">
        <v>74</v>
      </c>
      <c r="C153" s="90" t="s">
        <v>56</v>
      </c>
      <c r="D153" s="90"/>
      <c r="E153" s="90"/>
      <c r="F153" s="90"/>
      <c r="G153" s="90"/>
      <c r="H153" s="90"/>
      <c r="I153" s="122">
        <f>I154</f>
        <v>3549</v>
      </c>
      <c r="J153" s="89"/>
      <c r="K153" s="89"/>
      <c r="L153" s="89"/>
      <c r="M153" s="89"/>
      <c r="N153" s="89"/>
    </row>
    <row r="154" spans="1:14" ht="63.75">
      <c r="A154" s="100" t="s">
        <v>254</v>
      </c>
      <c r="B154" s="90" t="s">
        <v>74</v>
      </c>
      <c r="C154" s="90" t="s">
        <v>56</v>
      </c>
      <c r="D154" s="90" t="s">
        <v>69</v>
      </c>
      <c r="E154" s="90" t="s">
        <v>104</v>
      </c>
      <c r="F154" s="90" t="s">
        <v>54</v>
      </c>
      <c r="G154" s="90" t="s">
        <v>105</v>
      </c>
      <c r="H154" s="90"/>
      <c r="I154" s="122">
        <f>I155+I159+I162</f>
        <v>3549</v>
      </c>
      <c r="J154" s="89"/>
      <c r="K154" s="89"/>
      <c r="L154" s="89"/>
      <c r="M154" s="89"/>
      <c r="N154" s="89"/>
    </row>
    <row r="155" spans="1:14" ht="81">
      <c r="A155" s="123" t="s">
        <v>110</v>
      </c>
      <c r="B155" s="90" t="s">
        <v>74</v>
      </c>
      <c r="C155" s="90" t="s">
        <v>56</v>
      </c>
      <c r="D155" s="90" t="s">
        <v>69</v>
      </c>
      <c r="E155" s="90" t="s">
        <v>104</v>
      </c>
      <c r="F155" s="90" t="s">
        <v>54</v>
      </c>
      <c r="G155" s="90" t="s">
        <v>105</v>
      </c>
      <c r="H155" s="90" t="s">
        <v>106</v>
      </c>
      <c r="I155" s="122">
        <f>I156</f>
        <v>835.3299999999999</v>
      </c>
      <c r="J155" s="89"/>
      <c r="K155" s="89"/>
      <c r="L155" s="89"/>
      <c r="M155" s="89"/>
      <c r="N155" s="89"/>
    </row>
    <row r="156" spans="1:14" ht="25.5">
      <c r="A156" s="109" t="s">
        <v>142</v>
      </c>
      <c r="B156" s="90" t="s">
        <v>74</v>
      </c>
      <c r="C156" s="90" t="s">
        <v>56</v>
      </c>
      <c r="D156" s="90" t="s">
        <v>69</v>
      </c>
      <c r="E156" s="90" t="s">
        <v>104</v>
      </c>
      <c r="F156" s="90" t="s">
        <v>54</v>
      </c>
      <c r="G156" s="90" t="s">
        <v>105</v>
      </c>
      <c r="H156" s="90" t="s">
        <v>58</v>
      </c>
      <c r="I156" s="122">
        <f>I157+I158</f>
        <v>835.3299999999999</v>
      </c>
      <c r="J156" s="89"/>
      <c r="K156" s="89"/>
      <c r="L156" s="89"/>
      <c r="M156" s="89"/>
      <c r="N156" s="89"/>
    </row>
    <row r="157" spans="1:14" ht="12.75">
      <c r="A157" s="110" t="s">
        <v>222</v>
      </c>
      <c r="B157" s="90" t="s">
        <v>74</v>
      </c>
      <c r="C157" s="90" t="s">
        <v>56</v>
      </c>
      <c r="D157" s="90" t="s">
        <v>69</v>
      </c>
      <c r="E157" s="90" t="s">
        <v>104</v>
      </c>
      <c r="F157" s="90" t="s">
        <v>54</v>
      </c>
      <c r="G157" s="90" t="s">
        <v>105</v>
      </c>
      <c r="H157" s="90" t="s">
        <v>143</v>
      </c>
      <c r="I157" s="122">
        <v>642.68</v>
      </c>
      <c r="J157" s="89"/>
      <c r="K157" s="89"/>
      <c r="L157" s="89"/>
      <c r="M157" s="89"/>
      <c r="N157" s="89"/>
    </row>
    <row r="158" spans="1:14" ht="51">
      <c r="A158" s="110" t="s">
        <v>225</v>
      </c>
      <c r="B158" s="90" t="s">
        <v>74</v>
      </c>
      <c r="C158" s="90" t="s">
        <v>56</v>
      </c>
      <c r="D158" s="90" t="s">
        <v>69</v>
      </c>
      <c r="E158" s="90" t="s">
        <v>104</v>
      </c>
      <c r="F158" s="90" t="s">
        <v>54</v>
      </c>
      <c r="G158" s="90" t="s">
        <v>105</v>
      </c>
      <c r="H158" s="90" t="s">
        <v>144</v>
      </c>
      <c r="I158" s="122">
        <v>192.65</v>
      </c>
      <c r="J158" s="89"/>
      <c r="K158" s="89"/>
      <c r="L158" s="89"/>
      <c r="M158" s="89"/>
      <c r="N158" s="89"/>
    </row>
    <row r="159" spans="1:14" ht="27">
      <c r="A159" s="123" t="s">
        <v>220</v>
      </c>
      <c r="B159" s="90" t="s">
        <v>74</v>
      </c>
      <c r="C159" s="90" t="s">
        <v>56</v>
      </c>
      <c r="D159" s="90" t="s">
        <v>69</v>
      </c>
      <c r="E159" s="90" t="s">
        <v>104</v>
      </c>
      <c r="F159" s="90" t="s">
        <v>54</v>
      </c>
      <c r="G159" s="90" t="s">
        <v>105</v>
      </c>
      <c r="H159" s="90" t="s">
        <v>118</v>
      </c>
      <c r="I159" s="122">
        <f>I160</f>
        <v>2678.67</v>
      </c>
      <c r="J159" s="89"/>
      <c r="K159" s="89"/>
      <c r="L159" s="89"/>
      <c r="M159" s="89"/>
      <c r="N159" s="89"/>
    </row>
    <row r="160" spans="1:14" ht="38.25">
      <c r="A160" s="109" t="s">
        <v>119</v>
      </c>
      <c r="B160" s="90" t="s">
        <v>74</v>
      </c>
      <c r="C160" s="90" t="s">
        <v>56</v>
      </c>
      <c r="D160" s="90" t="s">
        <v>69</v>
      </c>
      <c r="E160" s="90" t="s">
        <v>104</v>
      </c>
      <c r="F160" s="90" t="s">
        <v>54</v>
      </c>
      <c r="G160" s="90" t="s">
        <v>105</v>
      </c>
      <c r="H160" s="90" t="s">
        <v>120</v>
      </c>
      <c r="I160" s="122">
        <f>I161</f>
        <v>2678.67</v>
      </c>
      <c r="J160" s="89"/>
      <c r="K160" s="89"/>
      <c r="L160" s="89"/>
      <c r="M160" s="89"/>
      <c r="N160" s="89"/>
    </row>
    <row r="161" spans="1:20" ht="12.75">
      <c r="A161" s="110" t="s">
        <v>438</v>
      </c>
      <c r="B161" s="90" t="s">
        <v>74</v>
      </c>
      <c r="C161" s="90" t="s">
        <v>56</v>
      </c>
      <c r="D161" s="90" t="s">
        <v>69</v>
      </c>
      <c r="E161" s="90" t="s">
        <v>104</v>
      </c>
      <c r="F161" s="90" t="s">
        <v>54</v>
      </c>
      <c r="G161" s="90" t="s">
        <v>105</v>
      </c>
      <c r="H161" s="90" t="s">
        <v>121</v>
      </c>
      <c r="I161" s="122">
        <f>2328.67+350</f>
        <v>2678.67</v>
      </c>
      <c r="J161" s="89">
        <v>350</v>
      </c>
      <c r="K161" s="89"/>
      <c r="L161" s="89"/>
      <c r="M161" s="89"/>
      <c r="N161" s="89"/>
      <c r="O161" s="200"/>
      <c r="P161" s="201"/>
      <c r="Q161" s="201"/>
      <c r="R161" s="201"/>
      <c r="S161" s="201"/>
      <c r="T161" s="201"/>
    </row>
    <row r="162" spans="1:20" ht="13.5">
      <c r="A162" s="123" t="s">
        <v>124</v>
      </c>
      <c r="B162" s="90" t="s">
        <v>74</v>
      </c>
      <c r="C162" s="90" t="s">
        <v>56</v>
      </c>
      <c r="D162" s="90" t="s">
        <v>69</v>
      </c>
      <c r="E162" s="90" t="s">
        <v>104</v>
      </c>
      <c r="F162" s="90" t="s">
        <v>54</v>
      </c>
      <c r="G162" s="90" t="s">
        <v>105</v>
      </c>
      <c r="H162" s="90" t="s">
        <v>127</v>
      </c>
      <c r="I162" s="122">
        <f>I163</f>
        <v>35</v>
      </c>
      <c r="J162" s="89"/>
      <c r="K162" s="89"/>
      <c r="L162" s="89"/>
      <c r="M162" s="89"/>
      <c r="N162" s="89"/>
      <c r="O162" s="200"/>
      <c r="P162" s="201"/>
      <c r="Q162" s="201"/>
      <c r="R162" s="201"/>
      <c r="S162" s="201"/>
      <c r="T162" s="201"/>
    </row>
    <row r="163" spans="1:20" ht="12.75">
      <c r="A163" s="109" t="s">
        <v>125</v>
      </c>
      <c r="B163" s="90" t="s">
        <v>74</v>
      </c>
      <c r="C163" s="90" t="s">
        <v>56</v>
      </c>
      <c r="D163" s="90" t="s">
        <v>69</v>
      </c>
      <c r="E163" s="90" t="s">
        <v>104</v>
      </c>
      <c r="F163" s="90" t="s">
        <v>54</v>
      </c>
      <c r="G163" s="90" t="s">
        <v>105</v>
      </c>
      <c r="H163" s="90" t="s">
        <v>128</v>
      </c>
      <c r="I163" s="122">
        <f>I164+I165+I166</f>
        <v>35</v>
      </c>
      <c r="J163" s="89"/>
      <c r="K163" s="89"/>
      <c r="L163" s="89"/>
      <c r="M163" s="89"/>
      <c r="N163" s="89"/>
      <c r="O163" s="200"/>
      <c r="P163" s="201"/>
      <c r="Q163" s="201"/>
      <c r="R163" s="201"/>
      <c r="S163" s="201"/>
      <c r="T163" s="201"/>
    </row>
    <row r="164" spans="1:14" ht="25.5">
      <c r="A164" s="109" t="s">
        <v>221</v>
      </c>
      <c r="B164" s="90" t="s">
        <v>74</v>
      </c>
      <c r="C164" s="90" t="s">
        <v>56</v>
      </c>
      <c r="D164" s="90" t="s">
        <v>69</v>
      </c>
      <c r="E164" s="90" t="s">
        <v>104</v>
      </c>
      <c r="F164" s="90" t="s">
        <v>54</v>
      </c>
      <c r="G164" s="90" t="s">
        <v>105</v>
      </c>
      <c r="H164" s="90" t="s">
        <v>129</v>
      </c>
      <c r="I164" s="122">
        <v>20</v>
      </c>
      <c r="J164" s="89"/>
      <c r="K164" s="89"/>
      <c r="L164" s="89"/>
      <c r="M164" s="89"/>
      <c r="N164" s="89"/>
    </row>
    <row r="165" spans="1:14" ht="12.75">
      <c r="A165" s="110" t="s">
        <v>126</v>
      </c>
      <c r="B165" s="90" t="s">
        <v>74</v>
      </c>
      <c r="C165" s="90" t="s">
        <v>56</v>
      </c>
      <c r="D165" s="90" t="s">
        <v>69</v>
      </c>
      <c r="E165" s="90" t="s">
        <v>104</v>
      </c>
      <c r="F165" s="90" t="s">
        <v>54</v>
      </c>
      <c r="G165" s="90" t="s">
        <v>105</v>
      </c>
      <c r="H165" s="90" t="s">
        <v>130</v>
      </c>
      <c r="I165" s="122">
        <v>3</v>
      </c>
      <c r="J165" s="89"/>
      <c r="K165" s="89"/>
      <c r="L165" s="89"/>
      <c r="M165" s="89"/>
      <c r="N165" s="89"/>
    </row>
    <row r="166" spans="1:14" ht="12.75">
      <c r="A166" s="110" t="s">
        <v>203</v>
      </c>
      <c r="B166" s="90" t="s">
        <v>74</v>
      </c>
      <c r="C166" s="90" t="s">
        <v>56</v>
      </c>
      <c r="D166" s="90" t="s">
        <v>69</v>
      </c>
      <c r="E166" s="90" t="s">
        <v>104</v>
      </c>
      <c r="F166" s="90" t="s">
        <v>54</v>
      </c>
      <c r="G166" s="90" t="s">
        <v>105</v>
      </c>
      <c r="H166" s="90" t="s">
        <v>202</v>
      </c>
      <c r="I166" s="122">
        <f>2+10</f>
        <v>12</v>
      </c>
      <c r="J166" s="89"/>
      <c r="K166" s="89"/>
      <c r="L166" s="89"/>
      <c r="M166" s="89"/>
      <c r="N166" s="89"/>
    </row>
    <row r="167" spans="1:14" ht="51">
      <c r="A167" s="129" t="s">
        <v>226</v>
      </c>
      <c r="B167" s="90" t="s">
        <v>80</v>
      </c>
      <c r="C167" s="90" t="s">
        <v>54</v>
      </c>
      <c r="D167" s="90"/>
      <c r="E167" s="90"/>
      <c r="F167" s="90"/>
      <c r="G167" s="90"/>
      <c r="H167" s="90"/>
      <c r="I167" s="120">
        <f>I168</f>
        <v>77.5</v>
      </c>
      <c r="J167" s="89"/>
      <c r="K167" s="89"/>
      <c r="L167" s="89"/>
      <c r="M167" s="89"/>
      <c r="N167" s="89"/>
    </row>
    <row r="168" spans="1:14" ht="25.5">
      <c r="A168" s="99" t="s">
        <v>227</v>
      </c>
      <c r="B168" s="90" t="s">
        <v>80</v>
      </c>
      <c r="C168" s="90" t="s">
        <v>63</v>
      </c>
      <c r="D168" s="90"/>
      <c r="E168" s="90"/>
      <c r="F168" s="90"/>
      <c r="G168" s="90"/>
      <c r="H168" s="90"/>
      <c r="I168" s="122">
        <f>I169</f>
        <v>77.5</v>
      </c>
      <c r="J168" s="89"/>
      <c r="K168" s="89"/>
      <c r="L168" s="89"/>
      <c r="M168" s="89"/>
      <c r="N168" s="89"/>
    </row>
    <row r="169" spans="1:14" ht="89.25">
      <c r="A169" s="100" t="s">
        <v>232</v>
      </c>
      <c r="B169" s="90" t="s">
        <v>80</v>
      </c>
      <c r="C169" s="90" t="s">
        <v>63</v>
      </c>
      <c r="D169" s="90" t="s">
        <v>57</v>
      </c>
      <c r="E169" s="90" t="s">
        <v>104</v>
      </c>
      <c r="F169" s="90" t="s">
        <v>54</v>
      </c>
      <c r="G169" s="90" t="s">
        <v>123</v>
      </c>
      <c r="H169" s="90"/>
      <c r="I169" s="122">
        <f>I170</f>
        <v>77.5</v>
      </c>
      <c r="J169" s="89"/>
      <c r="K169" s="89"/>
      <c r="L169" s="89"/>
      <c r="M169" s="89"/>
      <c r="N169" s="89"/>
    </row>
    <row r="170" spans="1:14" ht="13.5">
      <c r="A170" s="101" t="s">
        <v>163</v>
      </c>
      <c r="B170" s="90" t="s">
        <v>80</v>
      </c>
      <c r="C170" s="90" t="s">
        <v>63</v>
      </c>
      <c r="D170" s="90" t="s">
        <v>57</v>
      </c>
      <c r="E170" s="90" t="s">
        <v>104</v>
      </c>
      <c r="F170" s="90" t="s">
        <v>54</v>
      </c>
      <c r="G170" s="90" t="s">
        <v>123</v>
      </c>
      <c r="H170" s="90" t="s">
        <v>165</v>
      </c>
      <c r="I170" s="122">
        <f>I171</f>
        <v>77.5</v>
      </c>
      <c r="J170" s="89"/>
      <c r="K170" s="89"/>
      <c r="L170" s="89"/>
      <c r="M170" s="89"/>
      <c r="N170" s="89"/>
    </row>
    <row r="171" spans="1:14" ht="12.75">
      <c r="A171" s="102" t="s">
        <v>164</v>
      </c>
      <c r="B171" s="90" t="s">
        <v>80</v>
      </c>
      <c r="C171" s="90" t="s">
        <v>63</v>
      </c>
      <c r="D171" s="90" t="s">
        <v>57</v>
      </c>
      <c r="E171" s="90" t="s">
        <v>104</v>
      </c>
      <c r="F171" s="90" t="s">
        <v>54</v>
      </c>
      <c r="G171" s="90" t="s">
        <v>123</v>
      </c>
      <c r="H171" s="90" t="s">
        <v>166</v>
      </c>
      <c r="I171" s="122">
        <v>77.5</v>
      </c>
      <c r="J171" s="89"/>
      <c r="K171" s="89"/>
      <c r="L171" s="89"/>
      <c r="M171" s="89"/>
      <c r="N171" s="89"/>
    </row>
    <row r="172" spans="1:10" ht="12.75">
      <c r="A172" s="132"/>
      <c r="B172" s="133"/>
      <c r="C172" s="133"/>
      <c r="D172" s="133"/>
      <c r="E172" s="133"/>
      <c r="F172" s="133"/>
      <c r="G172" s="133"/>
      <c r="H172" s="133"/>
      <c r="I172" s="133"/>
      <c r="J172" s="88">
        <f>SUM(J11:J171)</f>
        <v>4261.276019999999</v>
      </c>
    </row>
    <row r="173" spans="1:9" ht="12.75">
      <c r="A173" s="132"/>
      <c r="B173" s="133"/>
      <c r="C173" s="133"/>
      <c r="D173" s="133"/>
      <c r="E173" s="133"/>
      <c r="F173" s="133"/>
      <c r="G173" s="133"/>
      <c r="H173" s="133"/>
      <c r="I173" s="133"/>
    </row>
    <row r="174" spans="1:9" ht="12.75">
      <c r="A174" s="132"/>
      <c r="B174" s="133"/>
      <c r="C174" s="133"/>
      <c r="D174" s="133"/>
      <c r="E174" s="133"/>
      <c r="F174" s="133"/>
      <c r="G174" s="133"/>
      <c r="H174" s="133"/>
      <c r="I174" s="133"/>
    </row>
    <row r="175" spans="1:9" ht="12.75">
      <c r="A175" s="132"/>
      <c r="B175" s="133"/>
      <c r="C175" s="133"/>
      <c r="D175" s="133"/>
      <c r="E175" s="133"/>
      <c r="F175" s="133"/>
      <c r="G175" s="133"/>
      <c r="H175" s="133"/>
      <c r="I175" s="133"/>
    </row>
    <row r="176" spans="1:9" ht="12.75">
      <c r="A176" s="132"/>
      <c r="B176" s="133"/>
      <c r="C176" s="133"/>
      <c r="D176" s="133"/>
      <c r="E176" s="133"/>
      <c r="F176" s="133"/>
      <c r="G176" s="133"/>
      <c r="H176" s="133"/>
      <c r="I176" s="133"/>
    </row>
    <row r="177" spans="1:9" ht="12.75">
      <c r="A177" s="132"/>
      <c r="B177" s="133"/>
      <c r="C177" s="133"/>
      <c r="D177" s="133"/>
      <c r="E177" s="133"/>
      <c r="F177" s="133"/>
      <c r="G177" s="133"/>
      <c r="H177" s="133"/>
      <c r="I177" s="133"/>
    </row>
    <row r="178" spans="1:9" ht="12.75">
      <c r="A178" s="132"/>
      <c r="B178" s="133"/>
      <c r="C178" s="133"/>
      <c r="D178" s="133"/>
      <c r="E178" s="133"/>
      <c r="F178" s="133"/>
      <c r="G178" s="133"/>
      <c r="H178" s="133"/>
      <c r="I178" s="133"/>
    </row>
    <row r="179" spans="1:9" ht="12.75">
      <c r="A179" s="132"/>
      <c r="B179" s="133"/>
      <c r="C179" s="133"/>
      <c r="D179" s="133"/>
      <c r="E179" s="133"/>
      <c r="F179" s="133"/>
      <c r="G179" s="133"/>
      <c r="H179" s="133"/>
      <c r="I179" s="133"/>
    </row>
    <row r="180" spans="1:9" ht="12.75">
      <c r="A180" s="132"/>
      <c r="B180" s="133"/>
      <c r="C180" s="133"/>
      <c r="D180" s="133"/>
      <c r="E180" s="133"/>
      <c r="F180" s="133"/>
      <c r="G180" s="133"/>
      <c r="H180" s="133"/>
      <c r="I180" s="133"/>
    </row>
    <row r="181" spans="1:9" ht="12.75">
      <c r="A181" s="132"/>
      <c r="B181" s="133"/>
      <c r="C181" s="133"/>
      <c r="D181" s="133"/>
      <c r="E181" s="133"/>
      <c r="F181" s="133"/>
      <c r="G181" s="133"/>
      <c r="H181" s="133"/>
      <c r="I181" s="133"/>
    </row>
    <row r="182" spans="1:9" ht="12.75">
      <c r="A182" s="132"/>
      <c r="B182" s="133"/>
      <c r="C182" s="133"/>
      <c r="D182" s="133"/>
      <c r="E182" s="133"/>
      <c r="F182" s="133"/>
      <c r="G182" s="133"/>
      <c r="H182" s="133"/>
      <c r="I182" s="133"/>
    </row>
    <row r="183" spans="1:9" ht="12.75">
      <c r="A183" s="132"/>
      <c r="B183" s="133"/>
      <c r="C183" s="133"/>
      <c r="D183" s="133"/>
      <c r="E183" s="133"/>
      <c r="F183" s="133"/>
      <c r="G183" s="133"/>
      <c r="H183" s="133"/>
      <c r="I183" s="133"/>
    </row>
  </sheetData>
  <sheetProtection/>
  <autoFilter ref="H1:H183"/>
  <mergeCells count="33">
    <mergeCell ref="P89:S89"/>
    <mergeCell ref="Q93:R93"/>
    <mergeCell ref="Q96:S96"/>
    <mergeCell ref="O161:T161"/>
    <mergeCell ref="O162:T162"/>
    <mergeCell ref="O163:T163"/>
    <mergeCell ref="O86:T86"/>
    <mergeCell ref="O82:T82"/>
    <mergeCell ref="O105:S105"/>
    <mergeCell ref="P124:R124"/>
    <mergeCell ref="Q126:R128"/>
    <mergeCell ref="O12:T12"/>
    <mergeCell ref="O18:S18"/>
    <mergeCell ref="P29:U29"/>
    <mergeCell ref="P72:U72"/>
    <mergeCell ref="O24:V28"/>
    <mergeCell ref="O42:S42"/>
    <mergeCell ref="O44:S44"/>
    <mergeCell ref="P48:U48"/>
    <mergeCell ref="O59:T59"/>
    <mergeCell ref="O64:T64"/>
    <mergeCell ref="A8:A9"/>
    <mergeCell ref="B8:B9"/>
    <mergeCell ref="I8:I9"/>
    <mergeCell ref="C8:C9"/>
    <mergeCell ref="D8:G8"/>
    <mergeCell ref="H8:H9"/>
    <mergeCell ref="A7:I7"/>
    <mergeCell ref="B1:I1"/>
    <mergeCell ref="B2:I2"/>
    <mergeCell ref="B3:I3"/>
    <mergeCell ref="B4:I4"/>
    <mergeCell ref="A6:I6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6" r:id="rId1"/>
  <rowBreaks count="3" manualBreakCount="3">
    <brk id="19" max="8" man="1"/>
    <brk id="132" max="8" man="1"/>
    <brk id="1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="47" zoomScaleSheetLayoutView="47" zoomScalePageLayoutView="0" workbookViewId="0" topLeftCell="A1">
      <selection activeCell="O8" sqref="O8"/>
    </sheetView>
  </sheetViews>
  <sheetFormatPr defaultColWidth="9.140625" defaultRowHeight="15"/>
  <cols>
    <col min="1" max="1" width="89.57421875" style="144" customWidth="1"/>
    <col min="2" max="2" width="11.00390625" style="144" customWidth="1"/>
    <col min="3" max="3" width="10.28125" style="142" customWidth="1"/>
    <col min="4" max="4" width="16.421875" style="142" bestFit="1" customWidth="1"/>
    <col min="5" max="7" width="12.00390625" style="142" bestFit="1" customWidth="1"/>
    <col min="8" max="8" width="16.8515625" style="142" bestFit="1" customWidth="1"/>
    <col min="9" max="9" width="9.57421875" style="142" customWidth="1"/>
    <col min="10" max="10" width="22.140625" style="142" customWidth="1"/>
    <col min="11" max="16384" width="9.140625" style="134" customWidth="1"/>
  </cols>
  <sheetData>
    <row r="1" spans="2:10" ht="26.25">
      <c r="B1" s="222" t="s">
        <v>432</v>
      </c>
      <c r="C1" s="222"/>
      <c r="D1" s="222"/>
      <c r="E1" s="222"/>
      <c r="F1" s="222"/>
      <c r="G1" s="222"/>
      <c r="H1" s="222"/>
      <c r="I1" s="222"/>
      <c r="J1" s="222"/>
    </row>
    <row r="2" spans="2:10" ht="26.25">
      <c r="B2" s="223" t="s">
        <v>92</v>
      </c>
      <c r="C2" s="223"/>
      <c r="D2" s="223"/>
      <c r="E2" s="223"/>
      <c r="F2" s="223"/>
      <c r="G2" s="223"/>
      <c r="H2" s="223"/>
      <c r="I2" s="223"/>
      <c r="J2" s="223"/>
    </row>
    <row r="3" spans="2:10" ht="26.25">
      <c r="B3" s="223" t="s">
        <v>91</v>
      </c>
      <c r="C3" s="223"/>
      <c r="D3" s="223"/>
      <c r="E3" s="223"/>
      <c r="F3" s="223"/>
      <c r="G3" s="223"/>
      <c r="H3" s="223"/>
      <c r="I3" s="223"/>
      <c r="J3" s="223"/>
    </row>
    <row r="4" spans="2:10" ht="26.25">
      <c r="B4" s="223" t="str">
        <f>Доходы!B5</f>
        <v>№1 "21"марта 2019</v>
      </c>
      <c r="C4" s="223"/>
      <c r="D4" s="223"/>
      <c r="E4" s="223"/>
      <c r="F4" s="223"/>
      <c r="G4" s="223"/>
      <c r="H4" s="223"/>
      <c r="I4" s="223"/>
      <c r="J4" s="223"/>
    </row>
    <row r="5" spans="4:10" ht="26.25">
      <c r="D5" s="141"/>
      <c r="E5" s="141"/>
      <c r="F5" s="141"/>
      <c r="G5" s="141"/>
      <c r="H5" s="141"/>
      <c r="I5" s="141"/>
      <c r="J5" s="141"/>
    </row>
    <row r="6" spans="1:10" ht="51" customHeight="1">
      <c r="A6" s="221" t="s">
        <v>426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0" ht="26.25">
      <c r="A7" s="224" t="s">
        <v>95</v>
      </c>
      <c r="B7" s="213" t="s">
        <v>167</v>
      </c>
      <c r="C7" s="213" t="s">
        <v>96</v>
      </c>
      <c r="D7" s="215" t="s">
        <v>97</v>
      </c>
      <c r="E7" s="217" t="s">
        <v>102</v>
      </c>
      <c r="F7" s="218"/>
      <c r="G7" s="218"/>
      <c r="H7" s="219"/>
      <c r="I7" s="215" t="s">
        <v>103</v>
      </c>
      <c r="J7" s="220" t="s">
        <v>9</v>
      </c>
    </row>
    <row r="8" spans="1:10" ht="142.5" customHeight="1">
      <c r="A8" s="225"/>
      <c r="B8" s="214"/>
      <c r="C8" s="214"/>
      <c r="D8" s="216"/>
      <c r="E8" s="145" t="s">
        <v>98</v>
      </c>
      <c r="F8" s="145" t="s">
        <v>99</v>
      </c>
      <c r="G8" s="145" t="s">
        <v>100</v>
      </c>
      <c r="H8" s="145" t="s">
        <v>101</v>
      </c>
      <c r="I8" s="216"/>
      <c r="J8" s="220"/>
    </row>
    <row r="9" spans="1:12" ht="30.75">
      <c r="A9" s="143" t="s">
        <v>107</v>
      </c>
      <c r="B9" s="158"/>
      <c r="C9" s="156"/>
      <c r="D9" s="156"/>
      <c r="E9" s="156"/>
      <c r="F9" s="156"/>
      <c r="G9" s="156"/>
      <c r="H9" s="156"/>
      <c r="I9" s="156"/>
      <c r="J9" s="162">
        <f>J10+J47+J57+J76+J99+J114+J132+J151+J166</f>
        <v>34232.890926</v>
      </c>
      <c r="K9" s="135"/>
      <c r="L9" s="135"/>
    </row>
    <row r="10" spans="1:10" ht="30.75">
      <c r="A10" s="146" t="s">
        <v>108</v>
      </c>
      <c r="B10" s="159">
        <v>400</v>
      </c>
      <c r="C10" s="157" t="s">
        <v>56</v>
      </c>
      <c r="D10" s="157" t="s">
        <v>54</v>
      </c>
      <c r="E10" s="157"/>
      <c r="F10" s="157"/>
      <c r="G10" s="157"/>
      <c r="H10" s="157"/>
      <c r="I10" s="157"/>
      <c r="J10" s="163">
        <f>J11+J17+J27+J30+J23</f>
        <v>10134.138486</v>
      </c>
    </row>
    <row r="11" spans="1:10" ht="105">
      <c r="A11" s="151" t="s">
        <v>109</v>
      </c>
      <c r="B11" s="159">
        <v>400</v>
      </c>
      <c r="C11" s="157" t="s">
        <v>56</v>
      </c>
      <c r="D11" s="157" t="s">
        <v>57</v>
      </c>
      <c r="E11" s="157"/>
      <c r="F11" s="157"/>
      <c r="G11" s="157"/>
      <c r="H11" s="157"/>
      <c r="I11" s="157"/>
      <c r="J11" s="164">
        <f>J12</f>
        <v>825.47</v>
      </c>
    </row>
    <row r="12" spans="1:10" ht="178.5">
      <c r="A12" s="143" t="s">
        <v>239</v>
      </c>
      <c r="B12" s="159">
        <v>400</v>
      </c>
      <c r="C12" s="157" t="s">
        <v>56</v>
      </c>
      <c r="D12" s="157" t="s">
        <v>57</v>
      </c>
      <c r="E12" s="157" t="s">
        <v>56</v>
      </c>
      <c r="F12" s="157" t="s">
        <v>104</v>
      </c>
      <c r="G12" s="157" t="s">
        <v>54</v>
      </c>
      <c r="H12" s="157" t="s">
        <v>105</v>
      </c>
      <c r="I12" s="157"/>
      <c r="J12" s="164">
        <f>J13</f>
        <v>825.47</v>
      </c>
    </row>
    <row r="13" spans="1:10" ht="153">
      <c r="A13" s="147" t="s">
        <v>110</v>
      </c>
      <c r="B13" s="159">
        <v>400</v>
      </c>
      <c r="C13" s="157" t="s">
        <v>56</v>
      </c>
      <c r="D13" s="157" t="s">
        <v>57</v>
      </c>
      <c r="E13" s="157" t="s">
        <v>56</v>
      </c>
      <c r="F13" s="157" t="s">
        <v>104</v>
      </c>
      <c r="G13" s="157" t="s">
        <v>54</v>
      </c>
      <c r="H13" s="157" t="s">
        <v>105</v>
      </c>
      <c r="I13" s="157" t="s">
        <v>106</v>
      </c>
      <c r="J13" s="164">
        <f>J14</f>
        <v>825.47</v>
      </c>
    </row>
    <row r="14" spans="1:10" ht="52.5">
      <c r="A14" s="136" t="s">
        <v>111</v>
      </c>
      <c r="B14" s="159">
        <v>400</v>
      </c>
      <c r="C14" s="157" t="s">
        <v>56</v>
      </c>
      <c r="D14" s="157" t="s">
        <v>57</v>
      </c>
      <c r="E14" s="157" t="s">
        <v>56</v>
      </c>
      <c r="F14" s="157" t="s">
        <v>104</v>
      </c>
      <c r="G14" s="157" t="s">
        <v>54</v>
      </c>
      <c r="H14" s="157" t="s">
        <v>105</v>
      </c>
      <c r="I14" s="157" t="s">
        <v>75</v>
      </c>
      <c r="J14" s="164">
        <f>J15+J16</f>
        <v>825.47</v>
      </c>
    </row>
    <row r="15" spans="1:10" ht="52.5">
      <c r="A15" s="137" t="s">
        <v>112</v>
      </c>
      <c r="B15" s="159">
        <v>400</v>
      </c>
      <c r="C15" s="157" t="s">
        <v>56</v>
      </c>
      <c r="D15" s="157" t="s">
        <v>57</v>
      </c>
      <c r="E15" s="157" t="s">
        <v>56</v>
      </c>
      <c r="F15" s="157" t="s">
        <v>104</v>
      </c>
      <c r="G15" s="157" t="s">
        <v>54</v>
      </c>
      <c r="H15" s="157" t="s">
        <v>105</v>
      </c>
      <c r="I15" s="157" t="s">
        <v>113</v>
      </c>
      <c r="J15" s="164">
        <f>511.11+120</f>
        <v>631.11</v>
      </c>
    </row>
    <row r="16" spans="1:10" ht="105">
      <c r="A16" s="137" t="s">
        <v>114</v>
      </c>
      <c r="B16" s="159">
        <v>400</v>
      </c>
      <c r="C16" s="157" t="s">
        <v>56</v>
      </c>
      <c r="D16" s="157" t="s">
        <v>57</v>
      </c>
      <c r="E16" s="157" t="s">
        <v>56</v>
      </c>
      <c r="F16" s="157" t="s">
        <v>104</v>
      </c>
      <c r="G16" s="157" t="s">
        <v>54</v>
      </c>
      <c r="H16" s="157" t="s">
        <v>105</v>
      </c>
      <c r="I16" s="157" t="s">
        <v>115</v>
      </c>
      <c r="J16" s="164">
        <f>154.36+40</f>
        <v>194.36</v>
      </c>
    </row>
    <row r="17" spans="1:10" ht="157.5">
      <c r="A17" s="151" t="s">
        <v>116</v>
      </c>
      <c r="B17" s="159">
        <v>400</v>
      </c>
      <c r="C17" s="157" t="s">
        <v>56</v>
      </c>
      <c r="D17" s="157" t="s">
        <v>70</v>
      </c>
      <c r="E17" s="157"/>
      <c r="F17" s="157"/>
      <c r="G17" s="157"/>
      <c r="H17" s="157"/>
      <c r="I17" s="157"/>
      <c r="J17" s="164">
        <f>J18</f>
        <v>443.40136199999995</v>
      </c>
    </row>
    <row r="18" spans="1:10" ht="204">
      <c r="A18" s="143" t="s">
        <v>240</v>
      </c>
      <c r="B18" s="159">
        <v>400</v>
      </c>
      <c r="C18" s="157" t="s">
        <v>56</v>
      </c>
      <c r="D18" s="157" t="s">
        <v>70</v>
      </c>
      <c r="E18" s="157" t="s">
        <v>56</v>
      </c>
      <c r="F18" s="157" t="s">
        <v>104</v>
      </c>
      <c r="G18" s="157" t="s">
        <v>54</v>
      </c>
      <c r="H18" s="157" t="s">
        <v>117</v>
      </c>
      <c r="I18" s="157"/>
      <c r="J18" s="164">
        <f>J19</f>
        <v>443.40136199999995</v>
      </c>
    </row>
    <row r="19" spans="1:10" ht="153">
      <c r="A19" s="147" t="s">
        <v>110</v>
      </c>
      <c r="B19" s="159">
        <v>400</v>
      </c>
      <c r="C19" s="157" t="s">
        <v>56</v>
      </c>
      <c r="D19" s="157" t="s">
        <v>70</v>
      </c>
      <c r="E19" s="157" t="s">
        <v>56</v>
      </c>
      <c r="F19" s="157" t="s">
        <v>104</v>
      </c>
      <c r="G19" s="157" t="s">
        <v>54</v>
      </c>
      <c r="H19" s="157" t="s">
        <v>117</v>
      </c>
      <c r="I19" s="157" t="s">
        <v>106</v>
      </c>
      <c r="J19" s="164">
        <f>J20</f>
        <v>443.40136199999995</v>
      </c>
    </row>
    <row r="20" spans="1:10" ht="52.5">
      <c r="A20" s="136" t="s">
        <v>111</v>
      </c>
      <c r="B20" s="159">
        <v>400</v>
      </c>
      <c r="C20" s="157" t="s">
        <v>56</v>
      </c>
      <c r="D20" s="157" t="s">
        <v>70</v>
      </c>
      <c r="E20" s="157" t="s">
        <v>56</v>
      </c>
      <c r="F20" s="157" t="s">
        <v>104</v>
      </c>
      <c r="G20" s="157" t="s">
        <v>54</v>
      </c>
      <c r="H20" s="157" t="s">
        <v>117</v>
      </c>
      <c r="I20" s="157" t="s">
        <v>75</v>
      </c>
      <c r="J20" s="164">
        <f>J21+J22</f>
        <v>443.40136199999995</v>
      </c>
    </row>
    <row r="21" spans="1:10" ht="52.5">
      <c r="A21" s="137" t="s">
        <v>112</v>
      </c>
      <c r="B21" s="159">
        <v>400</v>
      </c>
      <c r="C21" s="157" t="s">
        <v>56</v>
      </c>
      <c r="D21" s="157" t="s">
        <v>70</v>
      </c>
      <c r="E21" s="157" t="s">
        <v>56</v>
      </c>
      <c r="F21" s="157" t="s">
        <v>104</v>
      </c>
      <c r="G21" s="157" t="s">
        <v>54</v>
      </c>
      <c r="H21" s="157" t="s">
        <v>117</v>
      </c>
      <c r="I21" s="157" t="s">
        <v>113</v>
      </c>
      <c r="J21" s="164">
        <f>326.02+326.02*4.46%</f>
        <v>340.56049199999995</v>
      </c>
    </row>
    <row r="22" spans="1:10" ht="105">
      <c r="A22" s="137" t="s">
        <v>114</v>
      </c>
      <c r="B22" s="159">
        <v>400</v>
      </c>
      <c r="C22" s="157" t="s">
        <v>56</v>
      </c>
      <c r="D22" s="157" t="s">
        <v>70</v>
      </c>
      <c r="E22" s="157" t="s">
        <v>56</v>
      </c>
      <c r="F22" s="157" t="s">
        <v>104</v>
      </c>
      <c r="G22" s="157" t="s">
        <v>54</v>
      </c>
      <c r="H22" s="157" t="s">
        <v>117</v>
      </c>
      <c r="I22" s="157" t="s">
        <v>115</v>
      </c>
      <c r="J22" s="164">
        <f>98.45+98.45*4.46%</f>
        <v>102.84087000000001</v>
      </c>
    </row>
    <row r="23" spans="1:10" ht="52.5">
      <c r="A23" s="151" t="s">
        <v>421</v>
      </c>
      <c r="B23" s="159">
        <v>400</v>
      </c>
      <c r="C23" s="157" t="s">
        <v>56</v>
      </c>
      <c r="D23" s="157" t="s">
        <v>147</v>
      </c>
      <c r="E23" s="157"/>
      <c r="F23" s="157"/>
      <c r="G23" s="157"/>
      <c r="H23" s="157"/>
      <c r="I23" s="157"/>
      <c r="J23" s="164">
        <f>J24</f>
        <v>802.068</v>
      </c>
    </row>
    <row r="24" spans="1:10" ht="178.5">
      <c r="A24" s="143" t="s">
        <v>424</v>
      </c>
      <c r="B24" s="159">
        <v>400</v>
      </c>
      <c r="C24" s="157" t="s">
        <v>56</v>
      </c>
      <c r="D24" s="157" t="s">
        <v>147</v>
      </c>
      <c r="E24" s="157" t="s">
        <v>56</v>
      </c>
      <c r="F24" s="157" t="s">
        <v>104</v>
      </c>
      <c r="G24" s="157" t="s">
        <v>54</v>
      </c>
      <c r="H24" s="157" t="s">
        <v>430</v>
      </c>
      <c r="I24" s="157"/>
      <c r="J24" s="164">
        <f>J25</f>
        <v>802.068</v>
      </c>
    </row>
    <row r="25" spans="1:10" ht="30.75">
      <c r="A25" s="147" t="s">
        <v>124</v>
      </c>
      <c r="B25" s="159">
        <v>400</v>
      </c>
      <c r="C25" s="157" t="s">
        <v>56</v>
      </c>
      <c r="D25" s="157" t="s">
        <v>147</v>
      </c>
      <c r="E25" s="157" t="s">
        <v>56</v>
      </c>
      <c r="F25" s="157" t="s">
        <v>104</v>
      </c>
      <c r="G25" s="157" t="s">
        <v>54</v>
      </c>
      <c r="H25" s="157" t="s">
        <v>430</v>
      </c>
      <c r="I25" s="157" t="s">
        <v>127</v>
      </c>
      <c r="J25" s="164">
        <f>J26</f>
        <v>802.068</v>
      </c>
    </row>
    <row r="26" spans="1:10" ht="30.75">
      <c r="A26" s="137" t="s">
        <v>422</v>
      </c>
      <c r="B26" s="159">
        <v>400</v>
      </c>
      <c r="C26" s="157" t="s">
        <v>56</v>
      </c>
      <c r="D26" s="157" t="s">
        <v>147</v>
      </c>
      <c r="E26" s="157" t="s">
        <v>56</v>
      </c>
      <c r="F26" s="157" t="s">
        <v>104</v>
      </c>
      <c r="G26" s="157" t="s">
        <v>54</v>
      </c>
      <c r="H26" s="157" t="s">
        <v>430</v>
      </c>
      <c r="I26" s="157" t="s">
        <v>423</v>
      </c>
      <c r="J26" s="164">
        <f>802.068</f>
        <v>802.068</v>
      </c>
    </row>
    <row r="27" spans="1:10" ht="30.75">
      <c r="A27" s="151" t="s">
        <v>218</v>
      </c>
      <c r="B27" s="159">
        <v>400</v>
      </c>
      <c r="C27" s="157" t="s">
        <v>56</v>
      </c>
      <c r="D27" s="157" t="s">
        <v>74</v>
      </c>
      <c r="E27" s="157"/>
      <c r="F27" s="157"/>
      <c r="G27" s="157"/>
      <c r="H27" s="157"/>
      <c r="I27" s="157"/>
      <c r="J27" s="164">
        <f>J28</f>
        <v>95.77</v>
      </c>
    </row>
    <row r="28" spans="1:10" ht="153">
      <c r="A28" s="143" t="s">
        <v>234</v>
      </c>
      <c r="B28" s="159">
        <v>400</v>
      </c>
      <c r="C28" s="157" t="s">
        <v>56</v>
      </c>
      <c r="D28" s="157" t="s">
        <v>74</v>
      </c>
      <c r="E28" s="157" t="s">
        <v>57</v>
      </c>
      <c r="F28" s="157" t="s">
        <v>104</v>
      </c>
      <c r="G28" s="157" t="s">
        <v>54</v>
      </c>
      <c r="H28" s="157" t="s">
        <v>105</v>
      </c>
      <c r="I28" s="157"/>
      <c r="J28" s="164">
        <f>J29</f>
        <v>95.77</v>
      </c>
    </row>
    <row r="29" spans="1:10" ht="30.75">
      <c r="A29" s="137" t="s">
        <v>257</v>
      </c>
      <c r="B29" s="159">
        <v>400</v>
      </c>
      <c r="C29" s="157" t="s">
        <v>56</v>
      </c>
      <c r="D29" s="157" t="s">
        <v>74</v>
      </c>
      <c r="E29" s="157" t="s">
        <v>57</v>
      </c>
      <c r="F29" s="157" t="s">
        <v>104</v>
      </c>
      <c r="G29" s="157" t="s">
        <v>54</v>
      </c>
      <c r="H29" s="157" t="s">
        <v>105</v>
      </c>
      <c r="I29" s="157" t="s">
        <v>256</v>
      </c>
      <c r="J29" s="164">
        <v>95.77</v>
      </c>
    </row>
    <row r="30" spans="1:10" ht="52.5">
      <c r="A30" s="151" t="s">
        <v>122</v>
      </c>
      <c r="B30" s="159">
        <v>400</v>
      </c>
      <c r="C30" s="157" t="s">
        <v>56</v>
      </c>
      <c r="D30" s="157" t="s">
        <v>76</v>
      </c>
      <c r="E30" s="157"/>
      <c r="F30" s="157"/>
      <c r="G30" s="157"/>
      <c r="H30" s="157"/>
      <c r="I30" s="157"/>
      <c r="J30" s="164">
        <f>J31</f>
        <v>7967.429124</v>
      </c>
    </row>
    <row r="31" spans="1:10" ht="178.5">
      <c r="A31" s="143" t="s">
        <v>241</v>
      </c>
      <c r="B31" s="159">
        <v>400</v>
      </c>
      <c r="C31" s="157" t="s">
        <v>56</v>
      </c>
      <c r="D31" s="157" t="s">
        <v>76</v>
      </c>
      <c r="E31" s="157" t="s">
        <v>56</v>
      </c>
      <c r="F31" s="157" t="s">
        <v>104</v>
      </c>
      <c r="G31" s="157" t="s">
        <v>54</v>
      </c>
      <c r="H31" s="157" t="s">
        <v>123</v>
      </c>
      <c r="I31" s="157"/>
      <c r="J31" s="164">
        <f>J32+J37+J40</f>
        <v>7967.429124</v>
      </c>
    </row>
    <row r="32" spans="1:10" ht="153">
      <c r="A32" s="147" t="s">
        <v>110</v>
      </c>
      <c r="B32" s="159">
        <v>400</v>
      </c>
      <c r="C32" s="157" t="s">
        <v>56</v>
      </c>
      <c r="D32" s="157" t="s">
        <v>76</v>
      </c>
      <c r="E32" s="157" t="s">
        <v>56</v>
      </c>
      <c r="F32" s="157" t="s">
        <v>104</v>
      </c>
      <c r="G32" s="157" t="s">
        <v>54</v>
      </c>
      <c r="H32" s="157" t="s">
        <v>123</v>
      </c>
      <c r="I32" s="157" t="s">
        <v>106</v>
      </c>
      <c r="J32" s="164">
        <f>J33</f>
        <v>1892.4291240000002</v>
      </c>
    </row>
    <row r="33" spans="1:10" ht="52.5">
      <c r="A33" s="136" t="s">
        <v>111</v>
      </c>
      <c r="B33" s="159">
        <v>400</v>
      </c>
      <c r="C33" s="157" t="s">
        <v>56</v>
      </c>
      <c r="D33" s="157" t="s">
        <v>76</v>
      </c>
      <c r="E33" s="157" t="s">
        <v>56</v>
      </c>
      <c r="F33" s="157" t="s">
        <v>104</v>
      </c>
      <c r="G33" s="157" t="s">
        <v>54</v>
      </c>
      <c r="H33" s="157" t="s">
        <v>123</v>
      </c>
      <c r="I33" s="157" t="s">
        <v>75</v>
      </c>
      <c r="J33" s="164">
        <f>J34+J35+J36</f>
        <v>1892.4291240000002</v>
      </c>
    </row>
    <row r="34" spans="1:10" ht="52.5">
      <c r="A34" s="137" t="s">
        <v>112</v>
      </c>
      <c r="B34" s="159">
        <v>400</v>
      </c>
      <c r="C34" s="157" t="s">
        <v>56</v>
      </c>
      <c r="D34" s="157" t="s">
        <v>76</v>
      </c>
      <c r="E34" s="157" t="s">
        <v>56</v>
      </c>
      <c r="F34" s="157" t="s">
        <v>104</v>
      </c>
      <c r="G34" s="157" t="s">
        <v>54</v>
      </c>
      <c r="H34" s="157" t="s">
        <v>123</v>
      </c>
      <c r="I34" s="157" t="s">
        <v>113</v>
      </c>
      <c r="J34" s="164">
        <f>1374+1374*4.46%</f>
        <v>1435.2804</v>
      </c>
    </row>
    <row r="35" spans="1:10" ht="131.25">
      <c r="A35" s="137" t="s">
        <v>229</v>
      </c>
      <c r="B35" s="159">
        <v>400</v>
      </c>
      <c r="C35" s="157" t="s">
        <v>56</v>
      </c>
      <c r="D35" s="157" t="s">
        <v>76</v>
      </c>
      <c r="E35" s="157" t="s">
        <v>56</v>
      </c>
      <c r="F35" s="157" t="s">
        <v>104</v>
      </c>
      <c r="G35" s="157" t="s">
        <v>54</v>
      </c>
      <c r="H35" s="157" t="s">
        <v>123</v>
      </c>
      <c r="I35" s="157" t="s">
        <v>228</v>
      </c>
      <c r="J35" s="164">
        <f>50-20</f>
        <v>30</v>
      </c>
    </row>
    <row r="36" spans="1:10" ht="105">
      <c r="A36" s="137" t="s">
        <v>114</v>
      </c>
      <c r="B36" s="159">
        <v>400</v>
      </c>
      <c r="C36" s="157" t="s">
        <v>56</v>
      </c>
      <c r="D36" s="157" t="s">
        <v>76</v>
      </c>
      <c r="E36" s="157" t="s">
        <v>56</v>
      </c>
      <c r="F36" s="157" t="s">
        <v>104</v>
      </c>
      <c r="G36" s="157" t="s">
        <v>54</v>
      </c>
      <c r="H36" s="157" t="s">
        <v>123</v>
      </c>
      <c r="I36" s="157" t="s">
        <v>115</v>
      </c>
      <c r="J36" s="164">
        <f>408.91+408.94*4.46%</f>
        <v>427.148724</v>
      </c>
    </row>
    <row r="37" spans="1:10" ht="51">
      <c r="A37" s="147" t="s">
        <v>220</v>
      </c>
      <c r="B37" s="159">
        <v>400</v>
      </c>
      <c r="C37" s="157" t="s">
        <v>56</v>
      </c>
      <c r="D37" s="157" t="s">
        <v>76</v>
      </c>
      <c r="E37" s="157" t="s">
        <v>56</v>
      </c>
      <c r="F37" s="157" t="s">
        <v>104</v>
      </c>
      <c r="G37" s="157" t="s">
        <v>54</v>
      </c>
      <c r="H37" s="157" t="s">
        <v>123</v>
      </c>
      <c r="I37" s="157" t="s">
        <v>118</v>
      </c>
      <c r="J37" s="164">
        <f>J38</f>
        <v>5450</v>
      </c>
    </row>
    <row r="38" spans="1:10" ht="78.75">
      <c r="A38" s="136" t="s">
        <v>119</v>
      </c>
      <c r="B38" s="159">
        <v>400</v>
      </c>
      <c r="C38" s="157" t="s">
        <v>56</v>
      </c>
      <c r="D38" s="157" t="s">
        <v>76</v>
      </c>
      <c r="E38" s="157" t="s">
        <v>56</v>
      </c>
      <c r="F38" s="157" t="s">
        <v>104</v>
      </c>
      <c r="G38" s="157" t="s">
        <v>54</v>
      </c>
      <c r="H38" s="157" t="s">
        <v>123</v>
      </c>
      <c r="I38" s="157" t="s">
        <v>120</v>
      </c>
      <c r="J38" s="164">
        <f>J39</f>
        <v>5450</v>
      </c>
    </row>
    <row r="39" spans="1:10" ht="30.75">
      <c r="A39" s="137" t="s">
        <v>438</v>
      </c>
      <c r="B39" s="159">
        <v>400</v>
      </c>
      <c r="C39" s="157" t="s">
        <v>56</v>
      </c>
      <c r="D39" s="157" t="s">
        <v>76</v>
      </c>
      <c r="E39" s="157" t="s">
        <v>56</v>
      </c>
      <c r="F39" s="157" t="s">
        <v>104</v>
      </c>
      <c r="G39" s="157" t="s">
        <v>54</v>
      </c>
      <c r="H39" s="157" t="s">
        <v>123</v>
      </c>
      <c r="I39" s="157" t="s">
        <v>121</v>
      </c>
      <c r="J39" s="164">
        <f>6000-550</f>
        <v>5450</v>
      </c>
    </row>
    <row r="40" spans="1:10" ht="30.75">
      <c r="A40" s="147" t="s">
        <v>124</v>
      </c>
      <c r="B40" s="159">
        <v>400</v>
      </c>
      <c r="C40" s="157" t="s">
        <v>56</v>
      </c>
      <c r="D40" s="157" t="s">
        <v>76</v>
      </c>
      <c r="E40" s="157" t="s">
        <v>56</v>
      </c>
      <c r="F40" s="157" t="s">
        <v>104</v>
      </c>
      <c r="G40" s="157" t="s">
        <v>54</v>
      </c>
      <c r="H40" s="157" t="s">
        <v>123</v>
      </c>
      <c r="I40" s="157" t="s">
        <v>127</v>
      </c>
      <c r="J40" s="164">
        <f>J41+J43</f>
        <v>625</v>
      </c>
    </row>
    <row r="41" spans="1:10" ht="30.75">
      <c r="A41" s="136" t="s">
        <v>199</v>
      </c>
      <c r="B41" s="159">
        <v>400</v>
      </c>
      <c r="C41" s="157" t="s">
        <v>56</v>
      </c>
      <c r="D41" s="157" t="s">
        <v>76</v>
      </c>
      <c r="E41" s="157" t="s">
        <v>56</v>
      </c>
      <c r="F41" s="157" t="s">
        <v>104</v>
      </c>
      <c r="G41" s="157" t="s">
        <v>54</v>
      </c>
      <c r="H41" s="157" t="s">
        <v>123</v>
      </c>
      <c r="I41" s="157" t="s">
        <v>200</v>
      </c>
      <c r="J41" s="164">
        <f>J42</f>
        <v>70</v>
      </c>
    </row>
    <row r="42" spans="1:10" ht="78.75">
      <c r="A42" s="137" t="s">
        <v>435</v>
      </c>
      <c r="B42" s="159">
        <v>400</v>
      </c>
      <c r="C42" s="157" t="s">
        <v>56</v>
      </c>
      <c r="D42" s="157" t="s">
        <v>76</v>
      </c>
      <c r="E42" s="157" t="s">
        <v>56</v>
      </c>
      <c r="F42" s="157" t="s">
        <v>104</v>
      </c>
      <c r="G42" s="157" t="s">
        <v>54</v>
      </c>
      <c r="H42" s="157" t="s">
        <v>123</v>
      </c>
      <c r="I42" s="157" t="s">
        <v>201</v>
      </c>
      <c r="J42" s="164">
        <f>120-50</f>
        <v>70</v>
      </c>
    </row>
    <row r="43" spans="1:10" ht="30.75">
      <c r="A43" s="136" t="s">
        <v>125</v>
      </c>
      <c r="B43" s="159">
        <v>400</v>
      </c>
      <c r="C43" s="157" t="s">
        <v>56</v>
      </c>
      <c r="D43" s="157" t="s">
        <v>76</v>
      </c>
      <c r="E43" s="157" t="s">
        <v>56</v>
      </c>
      <c r="F43" s="157" t="s">
        <v>104</v>
      </c>
      <c r="G43" s="157" t="s">
        <v>54</v>
      </c>
      <c r="H43" s="157" t="s">
        <v>123</v>
      </c>
      <c r="I43" s="157" t="s">
        <v>128</v>
      </c>
      <c r="J43" s="164">
        <f>J44+J45+J46</f>
        <v>555</v>
      </c>
    </row>
    <row r="44" spans="1:10" ht="52.5">
      <c r="A44" s="137" t="s">
        <v>221</v>
      </c>
      <c r="B44" s="159">
        <v>400</v>
      </c>
      <c r="C44" s="157" t="s">
        <v>56</v>
      </c>
      <c r="D44" s="157" t="s">
        <v>76</v>
      </c>
      <c r="E44" s="157" t="s">
        <v>56</v>
      </c>
      <c r="F44" s="157" t="s">
        <v>104</v>
      </c>
      <c r="G44" s="157" t="s">
        <v>54</v>
      </c>
      <c r="H44" s="157" t="s">
        <v>123</v>
      </c>
      <c r="I44" s="157" t="s">
        <v>129</v>
      </c>
      <c r="J44" s="164">
        <f>115+70+200</f>
        <v>385</v>
      </c>
    </row>
    <row r="45" spans="1:10" ht="30.75">
      <c r="A45" s="137" t="s">
        <v>126</v>
      </c>
      <c r="B45" s="159">
        <v>400</v>
      </c>
      <c r="C45" s="157" t="s">
        <v>56</v>
      </c>
      <c r="D45" s="157" t="s">
        <v>76</v>
      </c>
      <c r="E45" s="157" t="s">
        <v>56</v>
      </c>
      <c r="F45" s="157" t="s">
        <v>104</v>
      </c>
      <c r="G45" s="157" t="s">
        <v>54</v>
      </c>
      <c r="H45" s="157" t="s">
        <v>123</v>
      </c>
      <c r="I45" s="157" t="s">
        <v>130</v>
      </c>
      <c r="J45" s="164">
        <f>40+50</f>
        <v>90</v>
      </c>
    </row>
    <row r="46" spans="1:10" ht="30.75">
      <c r="A46" s="137" t="s">
        <v>203</v>
      </c>
      <c r="B46" s="159">
        <v>400</v>
      </c>
      <c r="C46" s="157" t="s">
        <v>56</v>
      </c>
      <c r="D46" s="157" t="s">
        <v>76</v>
      </c>
      <c r="E46" s="157" t="s">
        <v>56</v>
      </c>
      <c r="F46" s="157" t="s">
        <v>104</v>
      </c>
      <c r="G46" s="157" t="s">
        <v>54</v>
      </c>
      <c r="H46" s="157" t="s">
        <v>123</v>
      </c>
      <c r="I46" s="157" t="s">
        <v>202</v>
      </c>
      <c r="J46" s="164">
        <v>80</v>
      </c>
    </row>
    <row r="47" spans="1:10" ht="30.75">
      <c r="A47" s="146" t="s">
        <v>131</v>
      </c>
      <c r="B47" s="159">
        <v>400</v>
      </c>
      <c r="C47" s="157" t="s">
        <v>57</v>
      </c>
      <c r="D47" s="157" t="s">
        <v>54</v>
      </c>
      <c r="E47" s="157"/>
      <c r="F47" s="157"/>
      <c r="G47" s="157"/>
      <c r="H47" s="157"/>
      <c r="I47" s="157"/>
      <c r="J47" s="163">
        <f>J48</f>
        <v>408.24449999999996</v>
      </c>
    </row>
    <row r="48" spans="1:10" ht="52.5">
      <c r="A48" s="151" t="s">
        <v>132</v>
      </c>
      <c r="B48" s="159">
        <v>400</v>
      </c>
      <c r="C48" s="157" t="s">
        <v>57</v>
      </c>
      <c r="D48" s="157" t="s">
        <v>63</v>
      </c>
      <c r="E48" s="157"/>
      <c r="F48" s="157"/>
      <c r="G48" s="157"/>
      <c r="H48" s="157"/>
      <c r="I48" s="157"/>
      <c r="J48" s="164">
        <f>J49</f>
        <v>408.24449999999996</v>
      </c>
    </row>
    <row r="49" spans="1:10" ht="178.5">
      <c r="A49" s="143" t="s">
        <v>230</v>
      </c>
      <c r="B49" s="159">
        <v>400</v>
      </c>
      <c r="C49" s="157" t="s">
        <v>57</v>
      </c>
      <c r="D49" s="157" t="s">
        <v>63</v>
      </c>
      <c r="E49" s="157" t="s">
        <v>90</v>
      </c>
      <c r="F49" s="157" t="s">
        <v>104</v>
      </c>
      <c r="G49" s="157" t="s">
        <v>54</v>
      </c>
      <c r="H49" s="157" t="s">
        <v>133</v>
      </c>
      <c r="I49" s="157"/>
      <c r="J49" s="164">
        <f>J50+J54</f>
        <v>408.24449999999996</v>
      </c>
    </row>
    <row r="50" spans="1:10" ht="153">
      <c r="A50" s="147" t="s">
        <v>110</v>
      </c>
      <c r="B50" s="159">
        <v>400</v>
      </c>
      <c r="C50" s="157" t="s">
        <v>57</v>
      </c>
      <c r="D50" s="157" t="s">
        <v>63</v>
      </c>
      <c r="E50" s="157" t="s">
        <v>90</v>
      </c>
      <c r="F50" s="157" t="s">
        <v>104</v>
      </c>
      <c r="G50" s="157" t="s">
        <v>54</v>
      </c>
      <c r="H50" s="157" t="s">
        <v>133</v>
      </c>
      <c r="I50" s="157" t="s">
        <v>106</v>
      </c>
      <c r="J50" s="164">
        <f>J51</f>
        <v>378.67449999999997</v>
      </c>
    </row>
    <row r="51" spans="1:10" ht="52.5">
      <c r="A51" s="136" t="s">
        <v>111</v>
      </c>
      <c r="B51" s="159">
        <v>400</v>
      </c>
      <c r="C51" s="157" t="s">
        <v>57</v>
      </c>
      <c r="D51" s="157" t="s">
        <v>63</v>
      </c>
      <c r="E51" s="157" t="s">
        <v>90</v>
      </c>
      <c r="F51" s="157" t="s">
        <v>104</v>
      </c>
      <c r="G51" s="157" t="s">
        <v>54</v>
      </c>
      <c r="H51" s="157" t="s">
        <v>133</v>
      </c>
      <c r="I51" s="157" t="s">
        <v>75</v>
      </c>
      <c r="J51" s="164">
        <f>J52+J53</f>
        <v>378.67449999999997</v>
      </c>
    </row>
    <row r="52" spans="1:10" ht="52.5">
      <c r="A52" s="137" t="s">
        <v>112</v>
      </c>
      <c r="B52" s="159">
        <v>400</v>
      </c>
      <c r="C52" s="157" t="s">
        <v>57</v>
      </c>
      <c r="D52" s="157" t="s">
        <v>63</v>
      </c>
      <c r="E52" s="157" t="s">
        <v>90</v>
      </c>
      <c r="F52" s="157" t="s">
        <v>104</v>
      </c>
      <c r="G52" s="157" t="s">
        <v>54</v>
      </c>
      <c r="H52" s="157" t="s">
        <v>133</v>
      </c>
      <c r="I52" s="157" t="s">
        <v>113</v>
      </c>
      <c r="J52" s="164">
        <f>270.77642+20.06764</f>
        <v>290.84405999999996</v>
      </c>
    </row>
    <row r="53" spans="1:10" ht="105">
      <c r="A53" s="137" t="s">
        <v>114</v>
      </c>
      <c r="B53" s="159">
        <v>400</v>
      </c>
      <c r="C53" s="157" t="s">
        <v>57</v>
      </c>
      <c r="D53" s="157" t="s">
        <v>63</v>
      </c>
      <c r="E53" s="157" t="s">
        <v>90</v>
      </c>
      <c r="F53" s="157" t="s">
        <v>104</v>
      </c>
      <c r="G53" s="157" t="s">
        <v>54</v>
      </c>
      <c r="H53" s="157" t="s">
        <v>133</v>
      </c>
      <c r="I53" s="157" t="s">
        <v>115</v>
      </c>
      <c r="J53" s="164">
        <f>81.77+6.06044</f>
        <v>87.83044</v>
      </c>
    </row>
    <row r="54" spans="1:10" ht="51">
      <c r="A54" s="147" t="s">
        <v>220</v>
      </c>
      <c r="B54" s="159">
        <v>400</v>
      </c>
      <c r="C54" s="157" t="s">
        <v>57</v>
      </c>
      <c r="D54" s="157" t="s">
        <v>63</v>
      </c>
      <c r="E54" s="157" t="s">
        <v>90</v>
      </c>
      <c r="F54" s="157" t="s">
        <v>104</v>
      </c>
      <c r="G54" s="157" t="s">
        <v>54</v>
      </c>
      <c r="H54" s="157" t="s">
        <v>133</v>
      </c>
      <c r="I54" s="157" t="s">
        <v>118</v>
      </c>
      <c r="J54" s="164">
        <f>J55</f>
        <v>29.57</v>
      </c>
    </row>
    <row r="55" spans="1:10" ht="78.75">
      <c r="A55" s="136" t="s">
        <v>119</v>
      </c>
      <c r="B55" s="159">
        <v>400</v>
      </c>
      <c r="C55" s="157" t="s">
        <v>57</v>
      </c>
      <c r="D55" s="157" t="s">
        <v>63</v>
      </c>
      <c r="E55" s="157" t="s">
        <v>90</v>
      </c>
      <c r="F55" s="157" t="s">
        <v>104</v>
      </c>
      <c r="G55" s="157" t="s">
        <v>54</v>
      </c>
      <c r="H55" s="157" t="s">
        <v>133</v>
      </c>
      <c r="I55" s="157" t="s">
        <v>120</v>
      </c>
      <c r="J55" s="164">
        <f>J56</f>
        <v>29.57</v>
      </c>
    </row>
    <row r="56" spans="1:10" ht="30.75">
      <c r="A56" s="137" t="s">
        <v>438</v>
      </c>
      <c r="B56" s="159">
        <v>400</v>
      </c>
      <c r="C56" s="157" t="s">
        <v>57</v>
      </c>
      <c r="D56" s="157" t="s">
        <v>63</v>
      </c>
      <c r="E56" s="157" t="s">
        <v>90</v>
      </c>
      <c r="F56" s="157" t="s">
        <v>104</v>
      </c>
      <c r="G56" s="157" t="s">
        <v>54</v>
      </c>
      <c r="H56" s="157" t="s">
        <v>133</v>
      </c>
      <c r="I56" s="157" t="s">
        <v>121</v>
      </c>
      <c r="J56" s="164">
        <v>29.57</v>
      </c>
    </row>
    <row r="57" spans="1:10" ht="51">
      <c r="A57" s="146" t="s">
        <v>134</v>
      </c>
      <c r="B57" s="159">
        <v>400</v>
      </c>
      <c r="C57" s="157" t="s">
        <v>63</v>
      </c>
      <c r="D57" s="157" t="s">
        <v>54</v>
      </c>
      <c r="E57" s="157"/>
      <c r="F57" s="157"/>
      <c r="G57" s="157"/>
      <c r="H57" s="157"/>
      <c r="I57" s="157"/>
      <c r="J57" s="163">
        <f>J58+J63</f>
        <v>96</v>
      </c>
    </row>
    <row r="58" spans="1:10" ht="30.75">
      <c r="A58" s="151" t="s">
        <v>135</v>
      </c>
      <c r="B58" s="159">
        <v>400</v>
      </c>
      <c r="C58" s="157" t="s">
        <v>63</v>
      </c>
      <c r="D58" s="157" t="s">
        <v>65</v>
      </c>
      <c r="E58" s="157"/>
      <c r="F58" s="157"/>
      <c r="G58" s="157"/>
      <c r="H58" s="157"/>
      <c r="I58" s="157"/>
      <c r="J58" s="164">
        <f>J59</f>
        <v>50</v>
      </c>
    </row>
    <row r="59" spans="1:10" ht="178.5">
      <c r="A59" s="143" t="s">
        <v>246</v>
      </c>
      <c r="B59" s="159">
        <v>400</v>
      </c>
      <c r="C59" s="157" t="s">
        <v>63</v>
      </c>
      <c r="D59" s="157" t="s">
        <v>65</v>
      </c>
      <c r="E59" s="157" t="s">
        <v>63</v>
      </c>
      <c r="F59" s="157" t="s">
        <v>104</v>
      </c>
      <c r="G59" s="157" t="s">
        <v>54</v>
      </c>
      <c r="H59" s="157" t="s">
        <v>105</v>
      </c>
      <c r="I59" s="157"/>
      <c r="J59" s="164">
        <f>J60</f>
        <v>50</v>
      </c>
    </row>
    <row r="60" spans="1:10" ht="51">
      <c r="A60" s="147" t="s">
        <v>220</v>
      </c>
      <c r="B60" s="159">
        <v>400</v>
      </c>
      <c r="C60" s="157" t="s">
        <v>63</v>
      </c>
      <c r="D60" s="157" t="s">
        <v>65</v>
      </c>
      <c r="E60" s="157" t="s">
        <v>63</v>
      </c>
      <c r="F60" s="157" t="s">
        <v>104</v>
      </c>
      <c r="G60" s="157" t="s">
        <v>54</v>
      </c>
      <c r="H60" s="157" t="s">
        <v>105</v>
      </c>
      <c r="I60" s="157" t="s">
        <v>118</v>
      </c>
      <c r="J60" s="164">
        <f>J61</f>
        <v>50</v>
      </c>
    </row>
    <row r="61" spans="1:10" ht="78.75">
      <c r="A61" s="136" t="s">
        <v>119</v>
      </c>
      <c r="B61" s="159">
        <v>400</v>
      </c>
      <c r="C61" s="157" t="s">
        <v>63</v>
      </c>
      <c r="D61" s="157" t="s">
        <v>65</v>
      </c>
      <c r="E61" s="157" t="s">
        <v>63</v>
      </c>
      <c r="F61" s="157" t="s">
        <v>104</v>
      </c>
      <c r="G61" s="157" t="s">
        <v>54</v>
      </c>
      <c r="H61" s="157" t="s">
        <v>105</v>
      </c>
      <c r="I61" s="157" t="s">
        <v>120</v>
      </c>
      <c r="J61" s="164">
        <f>J62</f>
        <v>50</v>
      </c>
    </row>
    <row r="62" spans="1:10" ht="30.75">
      <c r="A62" s="137" t="s">
        <v>438</v>
      </c>
      <c r="B62" s="159">
        <v>400</v>
      </c>
      <c r="C62" s="157" t="s">
        <v>63</v>
      </c>
      <c r="D62" s="157" t="s">
        <v>65</v>
      </c>
      <c r="E62" s="157" t="s">
        <v>63</v>
      </c>
      <c r="F62" s="157" t="s">
        <v>104</v>
      </c>
      <c r="G62" s="157" t="s">
        <v>54</v>
      </c>
      <c r="H62" s="157" t="s">
        <v>105</v>
      </c>
      <c r="I62" s="157" t="s">
        <v>121</v>
      </c>
      <c r="J62" s="164">
        <v>50</v>
      </c>
    </row>
    <row r="63" spans="1:10" ht="78.75">
      <c r="A63" s="151" t="s">
        <v>136</v>
      </c>
      <c r="B63" s="159">
        <v>400</v>
      </c>
      <c r="C63" s="157" t="s">
        <v>63</v>
      </c>
      <c r="D63" s="157" t="s">
        <v>80</v>
      </c>
      <c r="E63" s="157"/>
      <c r="F63" s="157"/>
      <c r="G63" s="157"/>
      <c r="H63" s="157"/>
      <c r="I63" s="157"/>
      <c r="J63" s="164">
        <f>J64+J68+J72</f>
        <v>46</v>
      </c>
    </row>
    <row r="64" spans="1:10" ht="204">
      <c r="A64" s="143" t="s">
        <v>247</v>
      </c>
      <c r="B64" s="159">
        <v>400</v>
      </c>
      <c r="C64" s="157" t="s">
        <v>63</v>
      </c>
      <c r="D64" s="157" t="s">
        <v>80</v>
      </c>
      <c r="E64" s="157" t="s">
        <v>63</v>
      </c>
      <c r="F64" s="157" t="s">
        <v>104</v>
      </c>
      <c r="G64" s="157" t="s">
        <v>54</v>
      </c>
      <c r="H64" s="157" t="s">
        <v>117</v>
      </c>
      <c r="I64" s="157"/>
      <c r="J64" s="164">
        <f>J65</f>
        <v>0</v>
      </c>
    </row>
    <row r="65" spans="1:10" ht="51">
      <c r="A65" s="147" t="s">
        <v>220</v>
      </c>
      <c r="B65" s="159">
        <v>400</v>
      </c>
      <c r="C65" s="157" t="s">
        <v>63</v>
      </c>
      <c r="D65" s="157" t="s">
        <v>80</v>
      </c>
      <c r="E65" s="157" t="s">
        <v>63</v>
      </c>
      <c r="F65" s="157" t="s">
        <v>104</v>
      </c>
      <c r="G65" s="157" t="s">
        <v>54</v>
      </c>
      <c r="H65" s="157" t="s">
        <v>117</v>
      </c>
      <c r="I65" s="157" t="s">
        <v>118</v>
      </c>
      <c r="J65" s="164">
        <f>J66</f>
        <v>0</v>
      </c>
    </row>
    <row r="66" spans="1:10" ht="78.75">
      <c r="A66" s="136" t="s">
        <v>119</v>
      </c>
      <c r="B66" s="159">
        <v>400</v>
      </c>
      <c r="C66" s="157" t="s">
        <v>63</v>
      </c>
      <c r="D66" s="157" t="s">
        <v>80</v>
      </c>
      <c r="E66" s="157" t="s">
        <v>63</v>
      </c>
      <c r="F66" s="157" t="s">
        <v>104</v>
      </c>
      <c r="G66" s="157" t="s">
        <v>54</v>
      </c>
      <c r="H66" s="157" t="s">
        <v>117</v>
      </c>
      <c r="I66" s="157" t="s">
        <v>120</v>
      </c>
      <c r="J66" s="164">
        <f>J67</f>
        <v>0</v>
      </c>
    </row>
    <row r="67" spans="1:10" ht="30.75">
      <c r="A67" s="137" t="s">
        <v>438</v>
      </c>
      <c r="B67" s="159">
        <v>400</v>
      </c>
      <c r="C67" s="157" t="s">
        <v>63</v>
      </c>
      <c r="D67" s="157" t="s">
        <v>80</v>
      </c>
      <c r="E67" s="157" t="s">
        <v>63</v>
      </c>
      <c r="F67" s="157" t="s">
        <v>104</v>
      </c>
      <c r="G67" s="157" t="s">
        <v>54</v>
      </c>
      <c r="H67" s="157" t="s">
        <v>117</v>
      </c>
      <c r="I67" s="157" t="s">
        <v>121</v>
      </c>
      <c r="J67" s="164">
        <v>0</v>
      </c>
    </row>
    <row r="68" spans="1:10" ht="178.5">
      <c r="A68" s="143" t="s">
        <v>248</v>
      </c>
      <c r="B68" s="159">
        <v>400</v>
      </c>
      <c r="C68" s="157" t="s">
        <v>63</v>
      </c>
      <c r="D68" s="157" t="s">
        <v>80</v>
      </c>
      <c r="E68" s="157" t="s">
        <v>63</v>
      </c>
      <c r="F68" s="157" t="s">
        <v>104</v>
      </c>
      <c r="G68" s="157" t="s">
        <v>54</v>
      </c>
      <c r="H68" s="157" t="s">
        <v>123</v>
      </c>
      <c r="I68" s="157"/>
      <c r="J68" s="164">
        <f>J69</f>
        <v>0</v>
      </c>
    </row>
    <row r="69" spans="1:10" ht="51">
      <c r="A69" s="147" t="s">
        <v>219</v>
      </c>
      <c r="B69" s="159">
        <v>400</v>
      </c>
      <c r="C69" s="157" t="s">
        <v>63</v>
      </c>
      <c r="D69" s="157" t="s">
        <v>80</v>
      </c>
      <c r="E69" s="157" t="s">
        <v>63</v>
      </c>
      <c r="F69" s="157" t="s">
        <v>104</v>
      </c>
      <c r="G69" s="157" t="s">
        <v>54</v>
      </c>
      <c r="H69" s="157" t="s">
        <v>123</v>
      </c>
      <c r="I69" s="157" t="s">
        <v>118</v>
      </c>
      <c r="J69" s="164">
        <f>J70</f>
        <v>0</v>
      </c>
    </row>
    <row r="70" spans="1:10" ht="78.75">
      <c r="A70" s="136" t="s">
        <v>119</v>
      </c>
      <c r="B70" s="159">
        <v>400</v>
      </c>
      <c r="C70" s="157" t="s">
        <v>63</v>
      </c>
      <c r="D70" s="157" t="s">
        <v>80</v>
      </c>
      <c r="E70" s="157" t="s">
        <v>63</v>
      </c>
      <c r="F70" s="157" t="s">
        <v>104</v>
      </c>
      <c r="G70" s="157" t="s">
        <v>54</v>
      </c>
      <c r="H70" s="157" t="s">
        <v>123</v>
      </c>
      <c r="I70" s="157" t="s">
        <v>120</v>
      </c>
      <c r="J70" s="164">
        <f>J71</f>
        <v>0</v>
      </c>
    </row>
    <row r="71" spans="1:10" ht="30.75">
      <c r="A71" s="137" t="s">
        <v>438</v>
      </c>
      <c r="B71" s="159">
        <v>400</v>
      </c>
      <c r="C71" s="157" t="s">
        <v>63</v>
      </c>
      <c r="D71" s="157" t="s">
        <v>80</v>
      </c>
      <c r="E71" s="157" t="s">
        <v>63</v>
      </c>
      <c r="F71" s="157" t="s">
        <v>104</v>
      </c>
      <c r="G71" s="157" t="s">
        <v>54</v>
      </c>
      <c r="H71" s="157" t="s">
        <v>123</v>
      </c>
      <c r="I71" s="157" t="s">
        <v>121</v>
      </c>
      <c r="J71" s="164">
        <v>0</v>
      </c>
    </row>
    <row r="72" spans="1:10" ht="178.5">
      <c r="A72" s="143" t="s">
        <v>249</v>
      </c>
      <c r="B72" s="159">
        <v>400</v>
      </c>
      <c r="C72" s="157" t="s">
        <v>63</v>
      </c>
      <c r="D72" s="157" t="s">
        <v>80</v>
      </c>
      <c r="E72" s="157" t="s">
        <v>63</v>
      </c>
      <c r="F72" s="157" t="s">
        <v>104</v>
      </c>
      <c r="G72" s="157" t="s">
        <v>54</v>
      </c>
      <c r="H72" s="157" t="s">
        <v>231</v>
      </c>
      <c r="I72" s="157"/>
      <c r="J72" s="164">
        <f>J73</f>
        <v>46</v>
      </c>
    </row>
    <row r="73" spans="1:10" ht="153">
      <c r="A73" s="147" t="s">
        <v>110</v>
      </c>
      <c r="B73" s="159">
        <v>400</v>
      </c>
      <c r="C73" s="157" t="s">
        <v>63</v>
      </c>
      <c r="D73" s="157" t="s">
        <v>80</v>
      </c>
      <c r="E73" s="157" t="s">
        <v>63</v>
      </c>
      <c r="F73" s="157" t="s">
        <v>104</v>
      </c>
      <c r="G73" s="157" t="s">
        <v>54</v>
      </c>
      <c r="H73" s="157" t="s">
        <v>231</v>
      </c>
      <c r="I73" s="157" t="s">
        <v>106</v>
      </c>
      <c r="J73" s="164">
        <f>J74</f>
        <v>46</v>
      </c>
    </row>
    <row r="74" spans="1:10" ht="135" customHeight="1">
      <c r="A74" s="136" t="s">
        <v>142</v>
      </c>
      <c r="B74" s="159">
        <v>400</v>
      </c>
      <c r="C74" s="157" t="s">
        <v>63</v>
      </c>
      <c r="D74" s="157" t="s">
        <v>80</v>
      </c>
      <c r="E74" s="157" t="s">
        <v>63</v>
      </c>
      <c r="F74" s="157" t="s">
        <v>104</v>
      </c>
      <c r="G74" s="157" t="s">
        <v>54</v>
      </c>
      <c r="H74" s="157" t="s">
        <v>231</v>
      </c>
      <c r="I74" s="157" t="s">
        <v>58</v>
      </c>
      <c r="J74" s="164">
        <f>J75</f>
        <v>46</v>
      </c>
    </row>
    <row r="75" spans="1:10" ht="105">
      <c r="A75" s="137" t="s">
        <v>439</v>
      </c>
      <c r="B75" s="159">
        <v>400</v>
      </c>
      <c r="C75" s="157" t="s">
        <v>63</v>
      </c>
      <c r="D75" s="157" t="s">
        <v>80</v>
      </c>
      <c r="E75" s="157" t="s">
        <v>63</v>
      </c>
      <c r="F75" s="157" t="s">
        <v>104</v>
      </c>
      <c r="G75" s="157" t="s">
        <v>54</v>
      </c>
      <c r="H75" s="157" t="s">
        <v>231</v>
      </c>
      <c r="I75" s="157" t="s">
        <v>263</v>
      </c>
      <c r="J75" s="164">
        <v>46</v>
      </c>
    </row>
    <row r="76" spans="1:10" ht="30.75">
      <c r="A76" s="148" t="s">
        <v>138</v>
      </c>
      <c r="B76" s="159">
        <v>400</v>
      </c>
      <c r="C76" s="157" t="s">
        <v>70</v>
      </c>
      <c r="D76" s="157" t="s">
        <v>54</v>
      </c>
      <c r="E76" s="157"/>
      <c r="F76" s="157"/>
      <c r="G76" s="157"/>
      <c r="H76" s="157"/>
      <c r="I76" s="157"/>
      <c r="J76" s="163">
        <f>J77+J86</f>
        <v>4820.82</v>
      </c>
    </row>
    <row r="77" spans="1:10" ht="30.75">
      <c r="A77" s="152" t="s">
        <v>137</v>
      </c>
      <c r="B77" s="159">
        <v>400</v>
      </c>
      <c r="C77" s="157" t="s">
        <v>70</v>
      </c>
      <c r="D77" s="157" t="s">
        <v>62</v>
      </c>
      <c r="E77" s="157"/>
      <c r="F77" s="157"/>
      <c r="G77" s="157"/>
      <c r="H77" s="157"/>
      <c r="I77" s="157"/>
      <c r="J77" s="164">
        <f>J82+J78</f>
        <v>0</v>
      </c>
    </row>
    <row r="78" spans="1:10" ht="112.5" customHeight="1">
      <c r="A78" s="138" t="s">
        <v>415</v>
      </c>
      <c r="B78" s="159">
        <v>400</v>
      </c>
      <c r="C78" s="157" t="s">
        <v>70</v>
      </c>
      <c r="D78" s="157" t="s">
        <v>62</v>
      </c>
      <c r="E78" s="157" t="s">
        <v>62</v>
      </c>
      <c r="F78" s="157" t="s">
        <v>104</v>
      </c>
      <c r="G78" s="157" t="s">
        <v>54</v>
      </c>
      <c r="H78" s="157" t="s">
        <v>416</v>
      </c>
      <c r="I78" s="157"/>
      <c r="J78" s="164">
        <f>J79</f>
        <v>0</v>
      </c>
    </row>
    <row r="79" spans="1:10" ht="51">
      <c r="A79" s="147" t="s">
        <v>220</v>
      </c>
      <c r="B79" s="159">
        <v>400</v>
      </c>
      <c r="C79" s="157" t="s">
        <v>70</v>
      </c>
      <c r="D79" s="157" t="s">
        <v>62</v>
      </c>
      <c r="E79" s="157" t="s">
        <v>62</v>
      </c>
      <c r="F79" s="157" t="s">
        <v>104</v>
      </c>
      <c r="G79" s="157" t="s">
        <v>54</v>
      </c>
      <c r="H79" s="157" t="s">
        <v>416</v>
      </c>
      <c r="I79" s="157" t="s">
        <v>118</v>
      </c>
      <c r="J79" s="164">
        <f>J80</f>
        <v>0</v>
      </c>
    </row>
    <row r="80" spans="1:10" ht="78.75">
      <c r="A80" s="136" t="s">
        <v>119</v>
      </c>
      <c r="B80" s="159">
        <v>400</v>
      </c>
      <c r="C80" s="157" t="s">
        <v>70</v>
      </c>
      <c r="D80" s="157" t="s">
        <v>62</v>
      </c>
      <c r="E80" s="157" t="s">
        <v>62</v>
      </c>
      <c r="F80" s="157" t="s">
        <v>104</v>
      </c>
      <c r="G80" s="157" t="s">
        <v>54</v>
      </c>
      <c r="H80" s="157" t="s">
        <v>416</v>
      </c>
      <c r="I80" s="157" t="s">
        <v>120</v>
      </c>
      <c r="J80" s="164">
        <f>J81</f>
        <v>0</v>
      </c>
    </row>
    <row r="81" spans="1:10" ht="30.75">
      <c r="A81" s="137" t="s">
        <v>438</v>
      </c>
      <c r="B81" s="159">
        <v>400</v>
      </c>
      <c r="C81" s="157" t="s">
        <v>70</v>
      </c>
      <c r="D81" s="157" t="s">
        <v>62</v>
      </c>
      <c r="E81" s="157" t="s">
        <v>62</v>
      </c>
      <c r="F81" s="157" t="s">
        <v>104</v>
      </c>
      <c r="G81" s="157" t="s">
        <v>54</v>
      </c>
      <c r="H81" s="157" t="s">
        <v>416</v>
      </c>
      <c r="I81" s="157" t="s">
        <v>121</v>
      </c>
      <c r="J81" s="164">
        <v>0</v>
      </c>
    </row>
    <row r="82" spans="1:10" ht="178.5">
      <c r="A82" s="138" t="s">
        <v>242</v>
      </c>
      <c r="B82" s="159">
        <v>400</v>
      </c>
      <c r="C82" s="157" t="s">
        <v>70</v>
      </c>
      <c r="D82" s="157" t="s">
        <v>62</v>
      </c>
      <c r="E82" s="157" t="s">
        <v>62</v>
      </c>
      <c r="F82" s="157" t="s">
        <v>104</v>
      </c>
      <c r="G82" s="157" t="s">
        <v>54</v>
      </c>
      <c r="H82" s="157" t="s">
        <v>139</v>
      </c>
      <c r="I82" s="157"/>
      <c r="J82" s="164">
        <f>J83</f>
        <v>0</v>
      </c>
    </row>
    <row r="83" spans="1:10" ht="51">
      <c r="A83" s="147" t="s">
        <v>220</v>
      </c>
      <c r="B83" s="159">
        <v>400</v>
      </c>
      <c r="C83" s="157" t="s">
        <v>70</v>
      </c>
      <c r="D83" s="157" t="s">
        <v>62</v>
      </c>
      <c r="E83" s="157" t="s">
        <v>62</v>
      </c>
      <c r="F83" s="157" t="s">
        <v>104</v>
      </c>
      <c r="G83" s="157" t="s">
        <v>54</v>
      </c>
      <c r="H83" s="157" t="s">
        <v>139</v>
      </c>
      <c r="I83" s="157" t="s">
        <v>118</v>
      </c>
      <c r="J83" s="164">
        <f>J84</f>
        <v>0</v>
      </c>
    </row>
    <row r="84" spans="1:10" ht="78.75">
      <c r="A84" s="136" t="s">
        <v>119</v>
      </c>
      <c r="B84" s="159">
        <v>400</v>
      </c>
      <c r="C84" s="157" t="s">
        <v>70</v>
      </c>
      <c r="D84" s="157" t="s">
        <v>62</v>
      </c>
      <c r="E84" s="157" t="s">
        <v>62</v>
      </c>
      <c r="F84" s="157" t="s">
        <v>104</v>
      </c>
      <c r="G84" s="157" t="s">
        <v>54</v>
      </c>
      <c r="H84" s="157" t="s">
        <v>139</v>
      </c>
      <c r="I84" s="157" t="s">
        <v>120</v>
      </c>
      <c r="J84" s="164">
        <f>J85</f>
        <v>0</v>
      </c>
    </row>
    <row r="85" spans="1:10" ht="30.75">
      <c r="A85" s="137" t="s">
        <v>438</v>
      </c>
      <c r="B85" s="159">
        <v>400</v>
      </c>
      <c r="C85" s="157" t="s">
        <v>70</v>
      </c>
      <c r="D85" s="157" t="s">
        <v>62</v>
      </c>
      <c r="E85" s="157" t="s">
        <v>62</v>
      </c>
      <c r="F85" s="157" t="s">
        <v>104</v>
      </c>
      <c r="G85" s="157" t="s">
        <v>54</v>
      </c>
      <c r="H85" s="157" t="s">
        <v>139</v>
      </c>
      <c r="I85" s="157" t="s">
        <v>121</v>
      </c>
      <c r="J85" s="164">
        <v>0</v>
      </c>
    </row>
    <row r="86" spans="1:10" ht="52.5">
      <c r="A86" s="152" t="s">
        <v>140</v>
      </c>
      <c r="B86" s="159">
        <v>400</v>
      </c>
      <c r="C86" s="157" t="s">
        <v>70</v>
      </c>
      <c r="D86" s="157" t="s">
        <v>141</v>
      </c>
      <c r="E86" s="157"/>
      <c r="F86" s="157"/>
      <c r="G86" s="157"/>
      <c r="H86" s="157"/>
      <c r="I86" s="157"/>
      <c r="J86" s="164">
        <f>J87</f>
        <v>4820.82</v>
      </c>
    </row>
    <row r="87" spans="1:10" ht="127.5">
      <c r="A87" s="138" t="s">
        <v>233</v>
      </c>
      <c r="B87" s="159">
        <v>400</v>
      </c>
      <c r="C87" s="157" t="s">
        <v>70</v>
      </c>
      <c r="D87" s="157" t="s">
        <v>141</v>
      </c>
      <c r="E87" s="157" t="s">
        <v>57</v>
      </c>
      <c r="F87" s="157" t="s">
        <v>104</v>
      </c>
      <c r="G87" s="157" t="s">
        <v>54</v>
      </c>
      <c r="H87" s="157" t="s">
        <v>117</v>
      </c>
      <c r="I87" s="157"/>
      <c r="J87" s="164">
        <f>J88+J92+J95</f>
        <v>4820.82</v>
      </c>
    </row>
    <row r="88" spans="1:10" ht="153">
      <c r="A88" s="147" t="s">
        <v>110</v>
      </c>
      <c r="B88" s="159">
        <v>400</v>
      </c>
      <c r="C88" s="157" t="s">
        <v>70</v>
      </c>
      <c r="D88" s="157" t="s">
        <v>141</v>
      </c>
      <c r="E88" s="157" t="s">
        <v>57</v>
      </c>
      <c r="F88" s="157" t="s">
        <v>104</v>
      </c>
      <c r="G88" s="157" t="s">
        <v>54</v>
      </c>
      <c r="H88" s="157" t="s">
        <v>117</v>
      </c>
      <c r="I88" s="157" t="s">
        <v>106</v>
      </c>
      <c r="J88" s="164">
        <f>J89</f>
        <v>4007.8199999999997</v>
      </c>
    </row>
    <row r="89" spans="1:10" ht="52.5">
      <c r="A89" s="136" t="s">
        <v>142</v>
      </c>
      <c r="B89" s="159">
        <v>400</v>
      </c>
      <c r="C89" s="157" t="s">
        <v>70</v>
      </c>
      <c r="D89" s="157" t="s">
        <v>141</v>
      </c>
      <c r="E89" s="157" t="s">
        <v>57</v>
      </c>
      <c r="F89" s="157" t="s">
        <v>104</v>
      </c>
      <c r="G89" s="157" t="s">
        <v>54</v>
      </c>
      <c r="H89" s="157" t="s">
        <v>117</v>
      </c>
      <c r="I89" s="157" t="s">
        <v>58</v>
      </c>
      <c r="J89" s="164">
        <f>J90+J91</f>
        <v>4007.8199999999997</v>
      </c>
    </row>
    <row r="90" spans="1:10" ht="30.75">
      <c r="A90" s="137" t="s">
        <v>222</v>
      </c>
      <c r="B90" s="159">
        <v>400</v>
      </c>
      <c r="C90" s="157" t="s">
        <v>70</v>
      </c>
      <c r="D90" s="157" t="s">
        <v>141</v>
      </c>
      <c r="E90" s="157" t="s">
        <v>57</v>
      </c>
      <c r="F90" s="157" t="s">
        <v>104</v>
      </c>
      <c r="G90" s="157" t="s">
        <v>54</v>
      </c>
      <c r="H90" s="157" t="s">
        <v>117</v>
      </c>
      <c r="I90" s="157" t="s">
        <v>143</v>
      </c>
      <c r="J90" s="164">
        <v>3078.2</v>
      </c>
    </row>
    <row r="91" spans="1:10" ht="105">
      <c r="A91" s="137" t="s">
        <v>223</v>
      </c>
      <c r="B91" s="159">
        <v>400</v>
      </c>
      <c r="C91" s="157" t="s">
        <v>70</v>
      </c>
      <c r="D91" s="157" t="s">
        <v>141</v>
      </c>
      <c r="E91" s="157" t="s">
        <v>57</v>
      </c>
      <c r="F91" s="157" t="s">
        <v>104</v>
      </c>
      <c r="G91" s="157" t="s">
        <v>54</v>
      </c>
      <c r="H91" s="157" t="s">
        <v>117</v>
      </c>
      <c r="I91" s="157" t="s">
        <v>144</v>
      </c>
      <c r="J91" s="164">
        <v>929.62</v>
      </c>
    </row>
    <row r="92" spans="1:10" ht="51">
      <c r="A92" s="147" t="s">
        <v>220</v>
      </c>
      <c r="B92" s="159">
        <v>400</v>
      </c>
      <c r="C92" s="157" t="s">
        <v>70</v>
      </c>
      <c r="D92" s="157" t="s">
        <v>141</v>
      </c>
      <c r="E92" s="157" t="s">
        <v>57</v>
      </c>
      <c r="F92" s="157" t="s">
        <v>104</v>
      </c>
      <c r="G92" s="157" t="s">
        <v>54</v>
      </c>
      <c r="H92" s="157" t="s">
        <v>117</v>
      </c>
      <c r="I92" s="157" t="s">
        <v>118</v>
      </c>
      <c r="J92" s="164">
        <f>J93</f>
        <v>800</v>
      </c>
    </row>
    <row r="93" spans="1:10" ht="78.75">
      <c r="A93" s="136" t="s">
        <v>119</v>
      </c>
      <c r="B93" s="159">
        <v>400</v>
      </c>
      <c r="C93" s="157" t="s">
        <v>70</v>
      </c>
      <c r="D93" s="157" t="s">
        <v>141</v>
      </c>
      <c r="E93" s="157" t="s">
        <v>57</v>
      </c>
      <c r="F93" s="157" t="s">
        <v>104</v>
      </c>
      <c r="G93" s="157" t="s">
        <v>54</v>
      </c>
      <c r="H93" s="157" t="s">
        <v>117</v>
      </c>
      <c r="I93" s="157" t="s">
        <v>120</v>
      </c>
      <c r="J93" s="164">
        <f>J94</f>
        <v>800</v>
      </c>
    </row>
    <row r="94" spans="1:10" ht="30.75">
      <c r="A94" s="137" t="s">
        <v>438</v>
      </c>
      <c r="B94" s="159">
        <v>400</v>
      </c>
      <c r="C94" s="157" t="s">
        <v>70</v>
      </c>
      <c r="D94" s="157" t="s">
        <v>141</v>
      </c>
      <c r="E94" s="157" t="s">
        <v>57</v>
      </c>
      <c r="F94" s="157" t="s">
        <v>104</v>
      </c>
      <c r="G94" s="157" t="s">
        <v>54</v>
      </c>
      <c r="H94" s="157" t="s">
        <v>117</v>
      </c>
      <c r="I94" s="157" t="s">
        <v>121</v>
      </c>
      <c r="J94" s="164">
        <v>800</v>
      </c>
    </row>
    <row r="95" spans="1:10" ht="30.75">
      <c r="A95" s="147" t="s">
        <v>124</v>
      </c>
      <c r="B95" s="159">
        <v>400</v>
      </c>
      <c r="C95" s="157" t="s">
        <v>70</v>
      </c>
      <c r="D95" s="157" t="s">
        <v>141</v>
      </c>
      <c r="E95" s="157" t="s">
        <v>57</v>
      </c>
      <c r="F95" s="157" t="s">
        <v>104</v>
      </c>
      <c r="G95" s="157" t="s">
        <v>54</v>
      </c>
      <c r="H95" s="157" t="s">
        <v>117</v>
      </c>
      <c r="I95" s="157" t="s">
        <v>127</v>
      </c>
      <c r="J95" s="164">
        <f>J96</f>
        <v>13</v>
      </c>
    </row>
    <row r="96" spans="1:10" ht="30.75">
      <c r="A96" s="136" t="s">
        <v>125</v>
      </c>
      <c r="B96" s="159">
        <v>400</v>
      </c>
      <c r="C96" s="157" t="s">
        <v>70</v>
      </c>
      <c r="D96" s="157" t="s">
        <v>141</v>
      </c>
      <c r="E96" s="157" t="s">
        <v>57</v>
      </c>
      <c r="F96" s="157" t="s">
        <v>104</v>
      </c>
      <c r="G96" s="157" t="s">
        <v>54</v>
      </c>
      <c r="H96" s="157" t="s">
        <v>117</v>
      </c>
      <c r="I96" s="157" t="s">
        <v>128</v>
      </c>
      <c r="J96" s="164">
        <f>J97+J98</f>
        <v>13</v>
      </c>
    </row>
    <row r="97" spans="1:10" ht="30.75">
      <c r="A97" s="137" t="s">
        <v>126</v>
      </c>
      <c r="B97" s="159">
        <v>400</v>
      </c>
      <c r="C97" s="157" t="s">
        <v>70</v>
      </c>
      <c r="D97" s="157" t="s">
        <v>141</v>
      </c>
      <c r="E97" s="157" t="s">
        <v>57</v>
      </c>
      <c r="F97" s="157" t="s">
        <v>104</v>
      </c>
      <c r="G97" s="157" t="s">
        <v>54</v>
      </c>
      <c r="H97" s="157" t="s">
        <v>117</v>
      </c>
      <c r="I97" s="157" t="s">
        <v>130</v>
      </c>
      <c r="J97" s="164">
        <v>10</v>
      </c>
    </row>
    <row r="98" spans="1:10" ht="30.75">
      <c r="A98" s="137" t="s">
        <v>203</v>
      </c>
      <c r="B98" s="159">
        <v>400</v>
      </c>
      <c r="C98" s="157" t="s">
        <v>70</v>
      </c>
      <c r="D98" s="157" t="s">
        <v>141</v>
      </c>
      <c r="E98" s="157" t="s">
        <v>57</v>
      </c>
      <c r="F98" s="157" t="s">
        <v>104</v>
      </c>
      <c r="G98" s="157" t="s">
        <v>54</v>
      </c>
      <c r="H98" s="157" t="s">
        <v>117</v>
      </c>
      <c r="I98" s="157" t="s">
        <v>202</v>
      </c>
      <c r="J98" s="164">
        <v>3</v>
      </c>
    </row>
    <row r="99" spans="1:10" ht="51">
      <c r="A99" s="148" t="s">
        <v>145</v>
      </c>
      <c r="B99" s="159">
        <v>400</v>
      </c>
      <c r="C99" s="157" t="s">
        <v>62</v>
      </c>
      <c r="D99" s="157" t="s">
        <v>54</v>
      </c>
      <c r="E99" s="157"/>
      <c r="F99" s="157"/>
      <c r="G99" s="157"/>
      <c r="H99" s="157"/>
      <c r="I99" s="157"/>
      <c r="J99" s="163">
        <f>J100</f>
        <v>6411.79</v>
      </c>
    </row>
    <row r="100" spans="1:10" ht="30.75">
      <c r="A100" s="152" t="s">
        <v>146</v>
      </c>
      <c r="B100" s="159">
        <v>400</v>
      </c>
      <c r="C100" s="157" t="s">
        <v>62</v>
      </c>
      <c r="D100" s="157" t="s">
        <v>63</v>
      </c>
      <c r="E100" s="157"/>
      <c r="F100" s="157"/>
      <c r="G100" s="157"/>
      <c r="H100" s="157"/>
      <c r="I100" s="157"/>
      <c r="J100" s="164">
        <f>J101+J105+J109</f>
        <v>6411.79</v>
      </c>
    </row>
    <row r="101" spans="1:10" ht="178.5">
      <c r="A101" s="138" t="s">
        <v>250</v>
      </c>
      <c r="B101" s="159">
        <v>400</v>
      </c>
      <c r="C101" s="157" t="s">
        <v>62</v>
      </c>
      <c r="D101" s="157" t="s">
        <v>63</v>
      </c>
      <c r="E101" s="157" t="s">
        <v>147</v>
      </c>
      <c r="F101" s="157" t="s">
        <v>104</v>
      </c>
      <c r="G101" s="157" t="s">
        <v>54</v>
      </c>
      <c r="H101" s="157" t="s">
        <v>105</v>
      </c>
      <c r="I101" s="157"/>
      <c r="J101" s="164">
        <f>J102</f>
        <v>2201.79</v>
      </c>
    </row>
    <row r="102" spans="1:10" ht="51">
      <c r="A102" s="147" t="s">
        <v>220</v>
      </c>
      <c r="B102" s="159">
        <v>400</v>
      </c>
      <c r="C102" s="157" t="s">
        <v>62</v>
      </c>
      <c r="D102" s="157" t="s">
        <v>63</v>
      </c>
      <c r="E102" s="157" t="s">
        <v>147</v>
      </c>
      <c r="F102" s="157" t="s">
        <v>104</v>
      </c>
      <c r="G102" s="157" t="s">
        <v>54</v>
      </c>
      <c r="H102" s="157" t="s">
        <v>105</v>
      </c>
      <c r="I102" s="157" t="s">
        <v>118</v>
      </c>
      <c r="J102" s="164">
        <f>J103</f>
        <v>2201.79</v>
      </c>
    </row>
    <row r="103" spans="1:10" ht="78.75">
      <c r="A103" s="136" t="s">
        <v>119</v>
      </c>
      <c r="B103" s="159">
        <v>400</v>
      </c>
      <c r="C103" s="157" t="s">
        <v>62</v>
      </c>
      <c r="D103" s="157" t="s">
        <v>63</v>
      </c>
      <c r="E103" s="157" t="s">
        <v>147</v>
      </c>
      <c r="F103" s="157" t="s">
        <v>104</v>
      </c>
      <c r="G103" s="157" t="s">
        <v>54</v>
      </c>
      <c r="H103" s="157" t="s">
        <v>105</v>
      </c>
      <c r="I103" s="157" t="s">
        <v>120</v>
      </c>
      <c r="J103" s="164">
        <f>J104</f>
        <v>2201.79</v>
      </c>
    </row>
    <row r="104" spans="1:10" ht="30.75">
      <c r="A104" s="137" t="s">
        <v>438</v>
      </c>
      <c r="B104" s="159">
        <v>400</v>
      </c>
      <c r="C104" s="157" t="s">
        <v>62</v>
      </c>
      <c r="D104" s="157" t="s">
        <v>63</v>
      </c>
      <c r="E104" s="157" t="s">
        <v>147</v>
      </c>
      <c r="F104" s="157" t="s">
        <v>104</v>
      </c>
      <c r="G104" s="157" t="s">
        <v>54</v>
      </c>
      <c r="H104" s="157" t="s">
        <v>105</v>
      </c>
      <c r="I104" s="157" t="s">
        <v>121</v>
      </c>
      <c r="J104" s="164">
        <f>1950+251.79</f>
        <v>2201.79</v>
      </c>
    </row>
    <row r="105" spans="1:10" ht="153">
      <c r="A105" s="138" t="s">
        <v>251</v>
      </c>
      <c r="B105" s="159">
        <v>400</v>
      </c>
      <c r="C105" s="157" t="s">
        <v>62</v>
      </c>
      <c r="D105" s="157" t="s">
        <v>63</v>
      </c>
      <c r="E105" s="157" t="s">
        <v>147</v>
      </c>
      <c r="F105" s="157" t="s">
        <v>104</v>
      </c>
      <c r="G105" s="157" t="s">
        <v>54</v>
      </c>
      <c r="H105" s="157" t="s">
        <v>117</v>
      </c>
      <c r="I105" s="157"/>
      <c r="J105" s="164">
        <f>J106</f>
        <v>3550</v>
      </c>
    </row>
    <row r="106" spans="1:10" ht="51">
      <c r="A106" s="147" t="s">
        <v>220</v>
      </c>
      <c r="B106" s="159">
        <v>400</v>
      </c>
      <c r="C106" s="157" t="s">
        <v>62</v>
      </c>
      <c r="D106" s="157" t="s">
        <v>63</v>
      </c>
      <c r="E106" s="157" t="s">
        <v>147</v>
      </c>
      <c r="F106" s="157" t="s">
        <v>104</v>
      </c>
      <c r="G106" s="157" t="s">
        <v>54</v>
      </c>
      <c r="H106" s="157" t="s">
        <v>117</v>
      </c>
      <c r="I106" s="157" t="s">
        <v>118</v>
      </c>
      <c r="J106" s="164">
        <f>J107</f>
        <v>3550</v>
      </c>
    </row>
    <row r="107" spans="1:10" ht="78.75">
      <c r="A107" s="136" t="s">
        <v>119</v>
      </c>
      <c r="B107" s="159">
        <v>400</v>
      </c>
      <c r="C107" s="157" t="s">
        <v>62</v>
      </c>
      <c r="D107" s="157" t="s">
        <v>63</v>
      </c>
      <c r="E107" s="157" t="s">
        <v>147</v>
      </c>
      <c r="F107" s="157" t="s">
        <v>104</v>
      </c>
      <c r="G107" s="157" t="s">
        <v>54</v>
      </c>
      <c r="H107" s="157" t="s">
        <v>117</v>
      </c>
      <c r="I107" s="157" t="s">
        <v>120</v>
      </c>
      <c r="J107" s="164">
        <f>J108</f>
        <v>3550</v>
      </c>
    </row>
    <row r="108" spans="1:10" ht="30.75">
      <c r="A108" s="137" t="s">
        <v>438</v>
      </c>
      <c r="B108" s="159">
        <v>400</v>
      </c>
      <c r="C108" s="157" t="s">
        <v>62</v>
      </c>
      <c r="D108" s="157" t="s">
        <v>63</v>
      </c>
      <c r="E108" s="157" t="s">
        <v>147</v>
      </c>
      <c r="F108" s="157" t="s">
        <v>104</v>
      </c>
      <c r="G108" s="157" t="s">
        <v>54</v>
      </c>
      <c r="H108" s="157" t="s">
        <v>117</v>
      </c>
      <c r="I108" s="157" t="s">
        <v>121</v>
      </c>
      <c r="J108" s="164">
        <f>3500+50</f>
        <v>3550</v>
      </c>
    </row>
    <row r="109" spans="1:10" ht="127.5">
      <c r="A109" s="138" t="s">
        <v>252</v>
      </c>
      <c r="B109" s="159">
        <v>400</v>
      </c>
      <c r="C109" s="157" t="s">
        <v>62</v>
      </c>
      <c r="D109" s="157" t="s">
        <v>63</v>
      </c>
      <c r="E109" s="157" t="s">
        <v>147</v>
      </c>
      <c r="F109" s="157" t="s">
        <v>104</v>
      </c>
      <c r="G109" s="157" t="s">
        <v>54</v>
      </c>
      <c r="H109" s="157" t="s">
        <v>123</v>
      </c>
      <c r="I109" s="157"/>
      <c r="J109" s="164">
        <f>J112</f>
        <v>660</v>
      </c>
    </row>
    <row r="110" spans="1:10" ht="51">
      <c r="A110" s="147" t="s">
        <v>220</v>
      </c>
      <c r="B110" s="159">
        <v>400</v>
      </c>
      <c r="C110" s="157" t="s">
        <v>62</v>
      </c>
      <c r="D110" s="157" t="s">
        <v>63</v>
      </c>
      <c r="E110" s="157" t="s">
        <v>147</v>
      </c>
      <c r="F110" s="157" t="s">
        <v>104</v>
      </c>
      <c r="G110" s="157" t="s">
        <v>54</v>
      </c>
      <c r="H110" s="157" t="s">
        <v>123</v>
      </c>
      <c r="I110" s="157" t="s">
        <v>118</v>
      </c>
      <c r="J110" s="164">
        <f>J111</f>
        <v>660</v>
      </c>
    </row>
    <row r="111" spans="1:10" ht="78.75">
      <c r="A111" s="136" t="s">
        <v>119</v>
      </c>
      <c r="B111" s="159">
        <v>400</v>
      </c>
      <c r="C111" s="157" t="s">
        <v>62</v>
      </c>
      <c r="D111" s="157" t="s">
        <v>63</v>
      </c>
      <c r="E111" s="157" t="s">
        <v>147</v>
      </c>
      <c r="F111" s="157" t="s">
        <v>104</v>
      </c>
      <c r="G111" s="157" t="s">
        <v>54</v>
      </c>
      <c r="H111" s="157" t="s">
        <v>123</v>
      </c>
      <c r="I111" s="157" t="s">
        <v>120</v>
      </c>
      <c r="J111" s="164">
        <f>J112</f>
        <v>660</v>
      </c>
    </row>
    <row r="112" spans="1:10" ht="30.75">
      <c r="A112" s="137" t="s">
        <v>438</v>
      </c>
      <c r="B112" s="159">
        <v>400</v>
      </c>
      <c r="C112" s="157" t="s">
        <v>62</v>
      </c>
      <c r="D112" s="157" t="s">
        <v>63</v>
      </c>
      <c r="E112" s="157" t="s">
        <v>147</v>
      </c>
      <c r="F112" s="157" t="s">
        <v>104</v>
      </c>
      <c r="G112" s="157" t="s">
        <v>54</v>
      </c>
      <c r="H112" s="157" t="s">
        <v>123</v>
      </c>
      <c r="I112" s="157" t="s">
        <v>121</v>
      </c>
      <c r="J112" s="164">
        <f>500+160</f>
        <v>660</v>
      </c>
    </row>
    <row r="113" spans="1:10" ht="30.75">
      <c r="A113" s="137"/>
      <c r="B113" s="159">
        <v>400</v>
      </c>
      <c r="C113" s="157"/>
      <c r="D113" s="157"/>
      <c r="E113" s="157"/>
      <c r="F113" s="157"/>
      <c r="G113" s="157"/>
      <c r="H113" s="157"/>
      <c r="I113" s="157"/>
      <c r="J113" s="164"/>
    </row>
    <row r="114" spans="1:10" ht="30.75">
      <c r="A114" s="148" t="s">
        <v>148</v>
      </c>
      <c r="B114" s="159">
        <v>400</v>
      </c>
      <c r="C114" s="157" t="s">
        <v>90</v>
      </c>
      <c r="D114" s="157" t="s">
        <v>54</v>
      </c>
      <c r="E114" s="157"/>
      <c r="F114" s="157"/>
      <c r="G114" s="157"/>
      <c r="H114" s="157"/>
      <c r="I114" s="157"/>
      <c r="J114" s="163">
        <f>J115</f>
        <v>8380.68794</v>
      </c>
    </row>
    <row r="115" spans="1:10" ht="30.75">
      <c r="A115" s="152" t="s">
        <v>149</v>
      </c>
      <c r="B115" s="159">
        <v>400</v>
      </c>
      <c r="C115" s="157" t="s">
        <v>90</v>
      </c>
      <c r="D115" s="157" t="s">
        <v>56</v>
      </c>
      <c r="E115" s="157"/>
      <c r="F115" s="157"/>
      <c r="G115" s="157"/>
      <c r="H115" s="157"/>
      <c r="I115" s="157"/>
      <c r="J115" s="164">
        <f>J116+J128</f>
        <v>8380.68794</v>
      </c>
    </row>
    <row r="116" spans="1:10" ht="102">
      <c r="A116" s="138" t="s">
        <v>253</v>
      </c>
      <c r="B116" s="159">
        <v>400</v>
      </c>
      <c r="C116" s="157" t="s">
        <v>90</v>
      </c>
      <c r="D116" s="157" t="s">
        <v>56</v>
      </c>
      <c r="E116" s="157" t="s">
        <v>64</v>
      </c>
      <c r="F116" s="157" t="s">
        <v>104</v>
      </c>
      <c r="G116" s="157" t="s">
        <v>54</v>
      </c>
      <c r="H116" s="157" t="s">
        <v>105</v>
      </c>
      <c r="I116" s="157"/>
      <c r="J116" s="164">
        <f>J117+J121+J124</f>
        <v>8380.68794</v>
      </c>
    </row>
    <row r="117" spans="1:10" ht="153">
      <c r="A117" s="147" t="s">
        <v>110</v>
      </c>
      <c r="B117" s="159">
        <v>400</v>
      </c>
      <c r="C117" s="157" t="s">
        <v>90</v>
      </c>
      <c r="D117" s="157" t="s">
        <v>56</v>
      </c>
      <c r="E117" s="157" t="s">
        <v>64</v>
      </c>
      <c r="F117" s="157" t="s">
        <v>104</v>
      </c>
      <c r="G117" s="157" t="s">
        <v>54</v>
      </c>
      <c r="H117" s="157" t="s">
        <v>105</v>
      </c>
      <c r="I117" s="157" t="s">
        <v>106</v>
      </c>
      <c r="J117" s="164">
        <f>J118</f>
        <v>1955.54</v>
      </c>
    </row>
    <row r="118" spans="1:10" ht="52.5">
      <c r="A118" s="136" t="s">
        <v>142</v>
      </c>
      <c r="B118" s="159">
        <v>400</v>
      </c>
      <c r="C118" s="157" t="s">
        <v>90</v>
      </c>
      <c r="D118" s="157" t="s">
        <v>56</v>
      </c>
      <c r="E118" s="157" t="s">
        <v>64</v>
      </c>
      <c r="F118" s="157" t="s">
        <v>104</v>
      </c>
      <c r="G118" s="157" t="s">
        <v>54</v>
      </c>
      <c r="H118" s="157" t="s">
        <v>105</v>
      </c>
      <c r="I118" s="157" t="s">
        <v>58</v>
      </c>
      <c r="J118" s="164">
        <f>J119+J120</f>
        <v>1955.54</v>
      </c>
    </row>
    <row r="119" spans="1:10" ht="30.75">
      <c r="A119" s="137" t="s">
        <v>224</v>
      </c>
      <c r="B119" s="159">
        <v>400</v>
      </c>
      <c r="C119" s="157" t="s">
        <v>90</v>
      </c>
      <c r="D119" s="157" t="s">
        <v>56</v>
      </c>
      <c r="E119" s="157" t="s">
        <v>64</v>
      </c>
      <c r="F119" s="157" t="s">
        <v>104</v>
      </c>
      <c r="G119" s="157" t="s">
        <v>54</v>
      </c>
      <c r="H119" s="157" t="s">
        <v>105</v>
      </c>
      <c r="I119" s="157" t="s">
        <v>143</v>
      </c>
      <c r="J119" s="164">
        <v>1502</v>
      </c>
    </row>
    <row r="120" spans="1:10" ht="105">
      <c r="A120" s="137" t="s">
        <v>225</v>
      </c>
      <c r="B120" s="159">
        <v>400</v>
      </c>
      <c r="C120" s="157" t="s">
        <v>90</v>
      </c>
      <c r="D120" s="157" t="s">
        <v>56</v>
      </c>
      <c r="E120" s="157" t="s">
        <v>64</v>
      </c>
      <c r="F120" s="157" t="s">
        <v>104</v>
      </c>
      <c r="G120" s="157" t="s">
        <v>54</v>
      </c>
      <c r="H120" s="157" t="s">
        <v>105</v>
      </c>
      <c r="I120" s="157" t="s">
        <v>144</v>
      </c>
      <c r="J120" s="164">
        <v>453.54</v>
      </c>
    </row>
    <row r="121" spans="1:10" ht="51">
      <c r="A121" s="147" t="s">
        <v>220</v>
      </c>
      <c r="B121" s="159">
        <v>400</v>
      </c>
      <c r="C121" s="157" t="s">
        <v>90</v>
      </c>
      <c r="D121" s="157" t="s">
        <v>56</v>
      </c>
      <c r="E121" s="157" t="s">
        <v>64</v>
      </c>
      <c r="F121" s="157" t="s">
        <v>104</v>
      </c>
      <c r="G121" s="157" t="s">
        <v>54</v>
      </c>
      <c r="H121" s="157" t="s">
        <v>105</v>
      </c>
      <c r="I121" s="157" t="s">
        <v>118</v>
      </c>
      <c r="J121" s="164">
        <f>J122</f>
        <v>6295.14794</v>
      </c>
    </row>
    <row r="122" spans="1:10" ht="78.75">
      <c r="A122" s="136" t="s">
        <v>119</v>
      </c>
      <c r="B122" s="159">
        <v>400</v>
      </c>
      <c r="C122" s="157" t="s">
        <v>90</v>
      </c>
      <c r="D122" s="157" t="s">
        <v>56</v>
      </c>
      <c r="E122" s="157" t="s">
        <v>64</v>
      </c>
      <c r="F122" s="157" t="s">
        <v>104</v>
      </c>
      <c r="G122" s="157" t="s">
        <v>54</v>
      </c>
      <c r="H122" s="157" t="s">
        <v>105</v>
      </c>
      <c r="I122" s="157" t="s">
        <v>120</v>
      </c>
      <c r="J122" s="164">
        <f>J123</f>
        <v>6295.14794</v>
      </c>
    </row>
    <row r="123" spans="1:10" ht="30.75">
      <c r="A123" s="137" t="s">
        <v>438</v>
      </c>
      <c r="B123" s="159">
        <v>400</v>
      </c>
      <c r="C123" s="157" t="s">
        <v>90</v>
      </c>
      <c r="D123" s="157" t="s">
        <v>56</v>
      </c>
      <c r="E123" s="157" t="s">
        <v>64</v>
      </c>
      <c r="F123" s="157" t="s">
        <v>104</v>
      </c>
      <c r="G123" s="157" t="s">
        <v>54</v>
      </c>
      <c r="H123" s="157" t="s">
        <v>105</v>
      </c>
      <c r="I123" s="157" t="s">
        <v>121</v>
      </c>
      <c r="J123" s="164">
        <f>2300+4075.14794-80</f>
        <v>6295.14794</v>
      </c>
    </row>
    <row r="124" spans="1:10" ht="30.75">
      <c r="A124" s="147" t="s">
        <v>124</v>
      </c>
      <c r="B124" s="159">
        <v>400</v>
      </c>
      <c r="C124" s="157" t="s">
        <v>90</v>
      </c>
      <c r="D124" s="157" t="s">
        <v>56</v>
      </c>
      <c r="E124" s="157" t="s">
        <v>64</v>
      </c>
      <c r="F124" s="157" t="s">
        <v>104</v>
      </c>
      <c r="G124" s="157" t="s">
        <v>54</v>
      </c>
      <c r="H124" s="157" t="s">
        <v>105</v>
      </c>
      <c r="I124" s="157" t="s">
        <v>127</v>
      </c>
      <c r="J124" s="164">
        <f>J125</f>
        <v>130</v>
      </c>
    </row>
    <row r="125" spans="1:10" ht="30.75">
      <c r="A125" s="136" t="s">
        <v>125</v>
      </c>
      <c r="B125" s="159">
        <v>400</v>
      </c>
      <c r="C125" s="157" t="s">
        <v>90</v>
      </c>
      <c r="D125" s="157" t="s">
        <v>56</v>
      </c>
      <c r="E125" s="157" t="s">
        <v>64</v>
      </c>
      <c r="F125" s="157" t="s">
        <v>104</v>
      </c>
      <c r="G125" s="157" t="s">
        <v>54</v>
      </c>
      <c r="H125" s="157" t="s">
        <v>105</v>
      </c>
      <c r="I125" s="157" t="s">
        <v>128</v>
      </c>
      <c r="J125" s="164">
        <f>J126+J127</f>
        <v>130</v>
      </c>
    </row>
    <row r="126" spans="1:10" ht="30.75">
      <c r="A126" s="137" t="s">
        <v>126</v>
      </c>
      <c r="B126" s="159">
        <v>400</v>
      </c>
      <c r="C126" s="157" t="s">
        <v>90</v>
      </c>
      <c r="D126" s="157" t="s">
        <v>56</v>
      </c>
      <c r="E126" s="157" t="s">
        <v>64</v>
      </c>
      <c r="F126" s="157" t="s">
        <v>104</v>
      </c>
      <c r="G126" s="157" t="s">
        <v>54</v>
      </c>
      <c r="H126" s="157" t="s">
        <v>105</v>
      </c>
      <c r="I126" s="157" t="s">
        <v>130</v>
      </c>
      <c r="J126" s="164">
        <v>20</v>
      </c>
    </row>
    <row r="127" spans="1:10" ht="30.75">
      <c r="A127" s="137" t="s">
        <v>203</v>
      </c>
      <c r="B127" s="159">
        <v>400</v>
      </c>
      <c r="C127" s="157" t="s">
        <v>90</v>
      </c>
      <c r="D127" s="157" t="s">
        <v>56</v>
      </c>
      <c r="E127" s="157" t="s">
        <v>64</v>
      </c>
      <c r="F127" s="157" t="s">
        <v>104</v>
      </c>
      <c r="G127" s="157" t="s">
        <v>54</v>
      </c>
      <c r="H127" s="157" t="s">
        <v>105</v>
      </c>
      <c r="I127" s="157" t="s">
        <v>202</v>
      </c>
      <c r="J127" s="164">
        <f>10+20+80</f>
        <v>110</v>
      </c>
    </row>
    <row r="128" spans="1:10" ht="102">
      <c r="A128" s="149" t="s">
        <v>436</v>
      </c>
      <c r="B128" s="159">
        <v>400</v>
      </c>
      <c r="C128" s="157" t="s">
        <v>90</v>
      </c>
      <c r="D128" s="157" t="s">
        <v>56</v>
      </c>
      <c r="E128" s="157" t="s">
        <v>64</v>
      </c>
      <c r="F128" s="157" t="s">
        <v>104</v>
      </c>
      <c r="G128" s="157" t="s">
        <v>54</v>
      </c>
      <c r="H128" s="157" t="s">
        <v>417</v>
      </c>
      <c r="I128" s="157" t="s">
        <v>106</v>
      </c>
      <c r="J128" s="164">
        <f>J129</f>
        <v>0</v>
      </c>
    </row>
    <row r="129" spans="1:10" ht="52.5">
      <c r="A129" s="137" t="s">
        <v>142</v>
      </c>
      <c r="B129" s="159">
        <v>400</v>
      </c>
      <c r="C129" s="157" t="s">
        <v>90</v>
      </c>
      <c r="D129" s="157" t="s">
        <v>56</v>
      </c>
      <c r="E129" s="157" t="s">
        <v>64</v>
      </c>
      <c r="F129" s="157" t="s">
        <v>104</v>
      </c>
      <c r="G129" s="157" t="s">
        <v>54</v>
      </c>
      <c r="H129" s="157" t="s">
        <v>417</v>
      </c>
      <c r="I129" s="157" t="s">
        <v>58</v>
      </c>
      <c r="J129" s="164">
        <f>J130+J131</f>
        <v>0</v>
      </c>
    </row>
    <row r="130" spans="1:10" ht="30.75">
      <c r="A130" s="137" t="s">
        <v>224</v>
      </c>
      <c r="B130" s="159">
        <v>400</v>
      </c>
      <c r="C130" s="157" t="s">
        <v>90</v>
      </c>
      <c r="D130" s="157" t="s">
        <v>56</v>
      </c>
      <c r="E130" s="157" t="s">
        <v>64</v>
      </c>
      <c r="F130" s="157" t="s">
        <v>104</v>
      </c>
      <c r="G130" s="157" t="s">
        <v>54</v>
      </c>
      <c r="H130" s="157" t="s">
        <v>417</v>
      </c>
      <c r="I130" s="157" t="s">
        <v>143</v>
      </c>
      <c r="J130" s="164">
        <v>0</v>
      </c>
    </row>
    <row r="131" spans="1:10" ht="105">
      <c r="A131" s="137" t="s">
        <v>225</v>
      </c>
      <c r="B131" s="159">
        <v>400</v>
      </c>
      <c r="C131" s="157" t="s">
        <v>90</v>
      </c>
      <c r="D131" s="157" t="s">
        <v>56</v>
      </c>
      <c r="E131" s="157" t="s">
        <v>64</v>
      </c>
      <c r="F131" s="157" t="s">
        <v>104</v>
      </c>
      <c r="G131" s="157" t="s">
        <v>54</v>
      </c>
      <c r="H131" s="157" t="s">
        <v>417</v>
      </c>
      <c r="I131" s="157" t="s">
        <v>144</v>
      </c>
      <c r="J131" s="164">
        <v>0</v>
      </c>
    </row>
    <row r="132" spans="1:10" ht="30.75">
      <c r="A132" s="148" t="s">
        <v>150</v>
      </c>
      <c r="B132" s="159">
        <v>400</v>
      </c>
      <c r="C132" s="157" t="s">
        <v>65</v>
      </c>
      <c r="D132" s="157" t="s">
        <v>54</v>
      </c>
      <c r="E132" s="157"/>
      <c r="F132" s="157"/>
      <c r="G132" s="157"/>
      <c r="H132" s="157"/>
      <c r="I132" s="157"/>
      <c r="J132" s="163">
        <f>J133+J138+J146</f>
        <v>354.71</v>
      </c>
    </row>
    <row r="133" spans="1:10" ht="30.75">
      <c r="A133" s="152" t="s">
        <v>151</v>
      </c>
      <c r="B133" s="159">
        <v>400</v>
      </c>
      <c r="C133" s="157" t="s">
        <v>65</v>
      </c>
      <c r="D133" s="157" t="s">
        <v>56</v>
      </c>
      <c r="E133" s="157"/>
      <c r="F133" s="157"/>
      <c r="G133" s="157"/>
      <c r="H133" s="157"/>
      <c r="I133" s="157"/>
      <c r="J133" s="164">
        <f>J134</f>
        <v>294.71</v>
      </c>
    </row>
    <row r="134" spans="1:10" ht="280.5">
      <c r="A134" s="138" t="s">
        <v>243</v>
      </c>
      <c r="B134" s="159">
        <v>400</v>
      </c>
      <c r="C134" s="157" t="s">
        <v>65</v>
      </c>
      <c r="D134" s="157" t="s">
        <v>56</v>
      </c>
      <c r="E134" s="157" t="s">
        <v>56</v>
      </c>
      <c r="F134" s="157" t="s">
        <v>104</v>
      </c>
      <c r="G134" s="157" t="s">
        <v>54</v>
      </c>
      <c r="H134" s="157" t="s">
        <v>231</v>
      </c>
      <c r="I134" s="157"/>
      <c r="J134" s="164">
        <f>J135</f>
        <v>294.71</v>
      </c>
    </row>
    <row r="135" spans="1:10" ht="51">
      <c r="A135" s="139" t="s">
        <v>152</v>
      </c>
      <c r="B135" s="159">
        <v>400</v>
      </c>
      <c r="C135" s="157" t="s">
        <v>65</v>
      </c>
      <c r="D135" s="157" t="s">
        <v>56</v>
      </c>
      <c r="E135" s="157" t="s">
        <v>56</v>
      </c>
      <c r="F135" s="157" t="s">
        <v>104</v>
      </c>
      <c r="G135" s="157" t="s">
        <v>54</v>
      </c>
      <c r="H135" s="157" t="s">
        <v>231</v>
      </c>
      <c r="I135" s="157" t="s">
        <v>153</v>
      </c>
      <c r="J135" s="164">
        <f>J136</f>
        <v>294.71</v>
      </c>
    </row>
    <row r="136" spans="1:10" ht="52.5">
      <c r="A136" s="140" t="s">
        <v>154</v>
      </c>
      <c r="B136" s="159">
        <v>400</v>
      </c>
      <c r="C136" s="157" t="s">
        <v>65</v>
      </c>
      <c r="D136" s="157" t="s">
        <v>56</v>
      </c>
      <c r="E136" s="157" t="s">
        <v>56</v>
      </c>
      <c r="F136" s="157" t="s">
        <v>104</v>
      </c>
      <c r="G136" s="157" t="s">
        <v>54</v>
      </c>
      <c r="H136" s="157" t="s">
        <v>231</v>
      </c>
      <c r="I136" s="157" t="s">
        <v>156</v>
      </c>
      <c r="J136" s="164">
        <f>J137</f>
        <v>294.71</v>
      </c>
    </row>
    <row r="137" spans="1:10" ht="30.75">
      <c r="A137" s="150" t="s">
        <v>155</v>
      </c>
      <c r="B137" s="159">
        <v>400</v>
      </c>
      <c r="C137" s="157" t="s">
        <v>65</v>
      </c>
      <c r="D137" s="157" t="s">
        <v>56</v>
      </c>
      <c r="E137" s="157" t="s">
        <v>56</v>
      </c>
      <c r="F137" s="157" t="s">
        <v>104</v>
      </c>
      <c r="G137" s="157" t="s">
        <v>54</v>
      </c>
      <c r="H137" s="157" t="s">
        <v>231</v>
      </c>
      <c r="I137" s="157" t="s">
        <v>157</v>
      </c>
      <c r="J137" s="164">
        <v>294.71</v>
      </c>
    </row>
    <row r="138" spans="1:10" ht="30.75">
      <c r="A138" s="152" t="s">
        <v>158</v>
      </c>
      <c r="B138" s="159">
        <v>400</v>
      </c>
      <c r="C138" s="157" t="s">
        <v>65</v>
      </c>
      <c r="D138" s="157" t="s">
        <v>63</v>
      </c>
      <c r="E138" s="157"/>
      <c r="F138" s="157"/>
      <c r="G138" s="157"/>
      <c r="H138" s="157"/>
      <c r="I138" s="157"/>
      <c r="J138" s="164">
        <f>J139+J143</f>
        <v>0</v>
      </c>
    </row>
    <row r="139" spans="1:10" ht="178.5">
      <c r="A139" s="138" t="s">
        <v>244</v>
      </c>
      <c r="B139" s="159">
        <v>400</v>
      </c>
      <c r="C139" s="157" t="s">
        <v>65</v>
      </c>
      <c r="D139" s="157" t="s">
        <v>63</v>
      </c>
      <c r="E139" s="157" t="s">
        <v>70</v>
      </c>
      <c r="F139" s="157" t="s">
        <v>104</v>
      </c>
      <c r="G139" s="157" t="s">
        <v>54</v>
      </c>
      <c r="H139" s="157" t="s">
        <v>117</v>
      </c>
      <c r="I139" s="157"/>
      <c r="J139" s="164">
        <f>J140</f>
        <v>0</v>
      </c>
    </row>
    <row r="140" spans="1:10" ht="51">
      <c r="A140" s="139" t="s">
        <v>152</v>
      </c>
      <c r="B140" s="159">
        <v>400</v>
      </c>
      <c r="C140" s="157" t="s">
        <v>65</v>
      </c>
      <c r="D140" s="157" t="s">
        <v>63</v>
      </c>
      <c r="E140" s="157" t="s">
        <v>70</v>
      </c>
      <c r="F140" s="157" t="s">
        <v>104</v>
      </c>
      <c r="G140" s="157" t="s">
        <v>54</v>
      </c>
      <c r="H140" s="157" t="s">
        <v>117</v>
      </c>
      <c r="I140" s="157" t="s">
        <v>153</v>
      </c>
      <c r="J140" s="164">
        <f>J141</f>
        <v>0</v>
      </c>
    </row>
    <row r="141" spans="1:10" ht="52.5">
      <c r="A141" s="140" t="s">
        <v>154</v>
      </c>
      <c r="B141" s="159">
        <v>400</v>
      </c>
      <c r="C141" s="157" t="s">
        <v>65</v>
      </c>
      <c r="D141" s="157" t="s">
        <v>63</v>
      </c>
      <c r="E141" s="157" t="s">
        <v>70</v>
      </c>
      <c r="F141" s="157" t="s">
        <v>104</v>
      </c>
      <c r="G141" s="157" t="s">
        <v>54</v>
      </c>
      <c r="H141" s="157" t="s">
        <v>117</v>
      </c>
      <c r="I141" s="157" t="s">
        <v>156</v>
      </c>
      <c r="J141" s="164">
        <f>J142</f>
        <v>0</v>
      </c>
    </row>
    <row r="142" spans="1:10" ht="78.75">
      <c r="A142" s="150" t="s">
        <v>204</v>
      </c>
      <c r="B142" s="159">
        <v>400</v>
      </c>
      <c r="C142" s="157" t="s">
        <v>65</v>
      </c>
      <c r="D142" s="157" t="s">
        <v>63</v>
      </c>
      <c r="E142" s="157" t="s">
        <v>70</v>
      </c>
      <c r="F142" s="157" t="s">
        <v>104</v>
      </c>
      <c r="G142" s="157" t="s">
        <v>54</v>
      </c>
      <c r="H142" s="157" t="s">
        <v>117</v>
      </c>
      <c r="I142" s="157" t="s">
        <v>198</v>
      </c>
      <c r="J142" s="164">
        <v>0</v>
      </c>
    </row>
    <row r="143" spans="1:10" ht="202.5" customHeight="1">
      <c r="A143" s="138" t="s">
        <v>245</v>
      </c>
      <c r="B143" s="159">
        <v>400</v>
      </c>
      <c r="C143" s="157" t="s">
        <v>65</v>
      </c>
      <c r="D143" s="157" t="s">
        <v>63</v>
      </c>
      <c r="E143" s="157" t="s">
        <v>70</v>
      </c>
      <c r="F143" s="157" t="s">
        <v>104</v>
      </c>
      <c r="G143" s="157" t="s">
        <v>54</v>
      </c>
      <c r="H143" s="157" t="s">
        <v>105</v>
      </c>
      <c r="I143" s="157"/>
      <c r="J143" s="164">
        <f>J144</f>
        <v>0</v>
      </c>
    </row>
    <row r="144" spans="1:10" ht="51">
      <c r="A144" s="139" t="s">
        <v>152</v>
      </c>
      <c r="B144" s="159">
        <v>400</v>
      </c>
      <c r="C144" s="157" t="s">
        <v>65</v>
      </c>
      <c r="D144" s="157" t="s">
        <v>63</v>
      </c>
      <c r="E144" s="157" t="s">
        <v>70</v>
      </c>
      <c r="F144" s="157" t="s">
        <v>104</v>
      </c>
      <c r="G144" s="157" t="s">
        <v>54</v>
      </c>
      <c r="H144" s="157" t="s">
        <v>105</v>
      </c>
      <c r="I144" s="157" t="s">
        <v>153</v>
      </c>
      <c r="J144" s="164">
        <f>J145</f>
        <v>0</v>
      </c>
    </row>
    <row r="145" spans="1:10" ht="30.75">
      <c r="A145" s="140" t="s">
        <v>159</v>
      </c>
      <c r="B145" s="159">
        <v>400</v>
      </c>
      <c r="C145" s="157" t="s">
        <v>65</v>
      </c>
      <c r="D145" s="157" t="s">
        <v>63</v>
      </c>
      <c r="E145" s="157" t="s">
        <v>70</v>
      </c>
      <c r="F145" s="157" t="s">
        <v>104</v>
      </c>
      <c r="G145" s="157" t="s">
        <v>54</v>
      </c>
      <c r="H145" s="157" t="s">
        <v>105</v>
      </c>
      <c r="I145" s="157" t="s">
        <v>160</v>
      </c>
      <c r="J145" s="164">
        <v>0</v>
      </c>
    </row>
    <row r="146" spans="1:10" ht="52.5">
      <c r="A146" s="152" t="s">
        <v>408</v>
      </c>
      <c r="B146" s="159">
        <v>400</v>
      </c>
      <c r="C146" s="157" t="s">
        <v>65</v>
      </c>
      <c r="D146" s="157" t="s">
        <v>64</v>
      </c>
      <c r="E146" s="157"/>
      <c r="F146" s="157"/>
      <c r="G146" s="157"/>
      <c r="H146" s="157"/>
      <c r="I146" s="157"/>
      <c r="J146" s="164">
        <f>J147</f>
        <v>60</v>
      </c>
    </row>
    <row r="147" spans="1:10" ht="178.5">
      <c r="A147" s="138" t="s">
        <v>409</v>
      </c>
      <c r="B147" s="159">
        <v>400</v>
      </c>
      <c r="C147" s="157" t="s">
        <v>65</v>
      </c>
      <c r="D147" s="157" t="s">
        <v>64</v>
      </c>
      <c r="E147" s="157" t="s">
        <v>56</v>
      </c>
      <c r="F147" s="157" t="s">
        <v>104</v>
      </c>
      <c r="G147" s="157" t="s">
        <v>54</v>
      </c>
      <c r="H147" s="157" t="s">
        <v>410</v>
      </c>
      <c r="I147" s="157"/>
      <c r="J147" s="164">
        <f>J148</f>
        <v>60</v>
      </c>
    </row>
    <row r="148" spans="1:10" ht="51">
      <c r="A148" s="139" t="s">
        <v>152</v>
      </c>
      <c r="B148" s="159">
        <v>400</v>
      </c>
      <c r="C148" s="157" t="s">
        <v>65</v>
      </c>
      <c r="D148" s="157" t="s">
        <v>64</v>
      </c>
      <c r="E148" s="157" t="s">
        <v>56</v>
      </c>
      <c r="F148" s="157" t="s">
        <v>104</v>
      </c>
      <c r="G148" s="157" t="s">
        <v>54</v>
      </c>
      <c r="H148" s="157" t="s">
        <v>410</v>
      </c>
      <c r="I148" s="157" t="s">
        <v>153</v>
      </c>
      <c r="J148" s="164">
        <f>J149</f>
        <v>60</v>
      </c>
    </row>
    <row r="149" spans="1:10" ht="30.75">
      <c r="A149" s="140" t="s">
        <v>411</v>
      </c>
      <c r="B149" s="159">
        <v>400</v>
      </c>
      <c r="C149" s="157" t="s">
        <v>65</v>
      </c>
      <c r="D149" s="157" t="s">
        <v>64</v>
      </c>
      <c r="E149" s="157" t="s">
        <v>56</v>
      </c>
      <c r="F149" s="157" t="s">
        <v>104</v>
      </c>
      <c r="G149" s="157" t="s">
        <v>54</v>
      </c>
      <c r="H149" s="157" t="s">
        <v>410</v>
      </c>
      <c r="I149" s="157" t="s">
        <v>412</v>
      </c>
      <c r="J149" s="164">
        <v>60</v>
      </c>
    </row>
    <row r="150" spans="1:10" ht="30.75">
      <c r="A150" s="140"/>
      <c r="B150" s="159">
        <v>400</v>
      </c>
      <c r="C150" s="157"/>
      <c r="D150" s="157"/>
      <c r="E150" s="157"/>
      <c r="F150" s="157"/>
      <c r="G150" s="157"/>
      <c r="H150" s="157"/>
      <c r="I150" s="157"/>
      <c r="J150" s="164"/>
    </row>
    <row r="151" spans="1:10" ht="30.75">
      <c r="A151" s="148" t="s">
        <v>161</v>
      </c>
      <c r="B151" s="159">
        <v>400</v>
      </c>
      <c r="C151" s="157" t="s">
        <v>74</v>
      </c>
      <c r="D151" s="157" t="s">
        <v>54</v>
      </c>
      <c r="E151" s="157"/>
      <c r="F151" s="157"/>
      <c r="G151" s="157"/>
      <c r="H151" s="157"/>
      <c r="I151" s="157"/>
      <c r="J151" s="163">
        <f>J152</f>
        <v>3549</v>
      </c>
    </row>
    <row r="152" spans="1:10" ht="30.75">
      <c r="A152" s="152" t="s">
        <v>162</v>
      </c>
      <c r="B152" s="159">
        <v>400</v>
      </c>
      <c r="C152" s="157" t="s">
        <v>74</v>
      </c>
      <c r="D152" s="157" t="s">
        <v>56</v>
      </c>
      <c r="E152" s="157"/>
      <c r="F152" s="157"/>
      <c r="G152" s="157"/>
      <c r="H152" s="157"/>
      <c r="I152" s="157"/>
      <c r="J152" s="164">
        <f>J153</f>
        <v>3549</v>
      </c>
    </row>
    <row r="153" spans="1:10" ht="127.5">
      <c r="A153" s="138" t="s">
        <v>254</v>
      </c>
      <c r="B153" s="159">
        <v>400</v>
      </c>
      <c r="C153" s="157" t="s">
        <v>74</v>
      </c>
      <c r="D153" s="157" t="s">
        <v>56</v>
      </c>
      <c r="E153" s="157" t="s">
        <v>69</v>
      </c>
      <c r="F153" s="157" t="s">
        <v>104</v>
      </c>
      <c r="G153" s="157" t="s">
        <v>54</v>
      </c>
      <c r="H153" s="157" t="s">
        <v>105</v>
      </c>
      <c r="I153" s="157"/>
      <c r="J153" s="164">
        <f>J154+J158+J161</f>
        <v>3549</v>
      </c>
    </row>
    <row r="154" spans="1:10" ht="153">
      <c r="A154" s="147" t="s">
        <v>110</v>
      </c>
      <c r="B154" s="159">
        <v>400</v>
      </c>
      <c r="C154" s="157" t="s">
        <v>74</v>
      </c>
      <c r="D154" s="157" t="s">
        <v>56</v>
      </c>
      <c r="E154" s="157" t="s">
        <v>69</v>
      </c>
      <c r="F154" s="157" t="s">
        <v>104</v>
      </c>
      <c r="G154" s="157" t="s">
        <v>54</v>
      </c>
      <c r="H154" s="157" t="s">
        <v>105</v>
      </c>
      <c r="I154" s="157" t="s">
        <v>106</v>
      </c>
      <c r="J154" s="164">
        <f>J155</f>
        <v>835.3299999999999</v>
      </c>
    </row>
    <row r="155" spans="1:10" ht="52.5">
      <c r="A155" s="136" t="s">
        <v>142</v>
      </c>
      <c r="B155" s="159">
        <v>400</v>
      </c>
      <c r="C155" s="157" t="s">
        <v>74</v>
      </c>
      <c r="D155" s="157" t="s">
        <v>56</v>
      </c>
      <c r="E155" s="157" t="s">
        <v>69</v>
      </c>
      <c r="F155" s="157" t="s">
        <v>104</v>
      </c>
      <c r="G155" s="157" t="s">
        <v>54</v>
      </c>
      <c r="H155" s="157" t="s">
        <v>105</v>
      </c>
      <c r="I155" s="157" t="s">
        <v>58</v>
      </c>
      <c r="J155" s="164">
        <f>J156+J157</f>
        <v>835.3299999999999</v>
      </c>
    </row>
    <row r="156" spans="1:10" ht="30.75">
      <c r="A156" s="137" t="s">
        <v>222</v>
      </c>
      <c r="B156" s="159">
        <v>400</v>
      </c>
      <c r="C156" s="157" t="s">
        <v>74</v>
      </c>
      <c r="D156" s="157" t="s">
        <v>56</v>
      </c>
      <c r="E156" s="157" t="s">
        <v>69</v>
      </c>
      <c r="F156" s="157" t="s">
        <v>104</v>
      </c>
      <c r="G156" s="157" t="s">
        <v>54</v>
      </c>
      <c r="H156" s="157" t="s">
        <v>105</v>
      </c>
      <c r="I156" s="157" t="s">
        <v>143</v>
      </c>
      <c r="J156" s="164">
        <v>642.68</v>
      </c>
    </row>
    <row r="157" spans="1:10" ht="105">
      <c r="A157" s="137" t="s">
        <v>225</v>
      </c>
      <c r="B157" s="159">
        <v>400</v>
      </c>
      <c r="C157" s="157" t="s">
        <v>74</v>
      </c>
      <c r="D157" s="157" t="s">
        <v>56</v>
      </c>
      <c r="E157" s="157" t="s">
        <v>69</v>
      </c>
      <c r="F157" s="157" t="s">
        <v>104</v>
      </c>
      <c r="G157" s="157" t="s">
        <v>54</v>
      </c>
      <c r="H157" s="157" t="s">
        <v>105</v>
      </c>
      <c r="I157" s="157" t="s">
        <v>144</v>
      </c>
      <c r="J157" s="164">
        <v>192.65</v>
      </c>
    </row>
    <row r="158" spans="1:10" ht="51">
      <c r="A158" s="147" t="s">
        <v>220</v>
      </c>
      <c r="B158" s="159">
        <v>400</v>
      </c>
      <c r="C158" s="157" t="s">
        <v>74</v>
      </c>
      <c r="D158" s="157" t="s">
        <v>56</v>
      </c>
      <c r="E158" s="157" t="s">
        <v>69</v>
      </c>
      <c r="F158" s="157" t="s">
        <v>104</v>
      </c>
      <c r="G158" s="157" t="s">
        <v>54</v>
      </c>
      <c r="H158" s="157" t="s">
        <v>105</v>
      </c>
      <c r="I158" s="157" t="s">
        <v>118</v>
      </c>
      <c r="J158" s="164">
        <f>J159</f>
        <v>2678.67</v>
      </c>
    </row>
    <row r="159" spans="1:10" ht="78.75">
      <c r="A159" s="136" t="s">
        <v>119</v>
      </c>
      <c r="B159" s="159">
        <v>400</v>
      </c>
      <c r="C159" s="157" t="s">
        <v>74</v>
      </c>
      <c r="D159" s="157" t="s">
        <v>56</v>
      </c>
      <c r="E159" s="157" t="s">
        <v>69</v>
      </c>
      <c r="F159" s="157" t="s">
        <v>104</v>
      </c>
      <c r="G159" s="157" t="s">
        <v>54</v>
      </c>
      <c r="H159" s="157" t="s">
        <v>105</v>
      </c>
      <c r="I159" s="157" t="s">
        <v>120</v>
      </c>
      <c r="J159" s="164">
        <f>J160</f>
        <v>2678.67</v>
      </c>
    </row>
    <row r="160" spans="1:10" ht="30.75">
      <c r="A160" s="137" t="s">
        <v>438</v>
      </c>
      <c r="B160" s="159">
        <v>400</v>
      </c>
      <c r="C160" s="157" t="s">
        <v>74</v>
      </c>
      <c r="D160" s="157" t="s">
        <v>56</v>
      </c>
      <c r="E160" s="157" t="s">
        <v>69</v>
      </c>
      <c r="F160" s="157" t="s">
        <v>104</v>
      </c>
      <c r="G160" s="157" t="s">
        <v>54</v>
      </c>
      <c r="H160" s="157" t="s">
        <v>105</v>
      </c>
      <c r="I160" s="157" t="s">
        <v>121</v>
      </c>
      <c r="J160" s="164">
        <f>2328.67+350</f>
        <v>2678.67</v>
      </c>
    </row>
    <row r="161" spans="1:10" ht="30.75">
      <c r="A161" s="147" t="s">
        <v>124</v>
      </c>
      <c r="B161" s="159">
        <v>400</v>
      </c>
      <c r="C161" s="157" t="s">
        <v>74</v>
      </c>
      <c r="D161" s="157" t="s">
        <v>56</v>
      </c>
      <c r="E161" s="157" t="s">
        <v>69</v>
      </c>
      <c r="F161" s="157" t="s">
        <v>104</v>
      </c>
      <c r="G161" s="157" t="s">
        <v>54</v>
      </c>
      <c r="H161" s="157" t="s">
        <v>105</v>
      </c>
      <c r="I161" s="157" t="s">
        <v>127</v>
      </c>
      <c r="J161" s="164">
        <f>J162</f>
        <v>35</v>
      </c>
    </row>
    <row r="162" spans="1:10" ht="30.75">
      <c r="A162" s="136" t="s">
        <v>125</v>
      </c>
      <c r="B162" s="159">
        <v>400</v>
      </c>
      <c r="C162" s="157" t="s">
        <v>74</v>
      </c>
      <c r="D162" s="157" t="s">
        <v>56</v>
      </c>
      <c r="E162" s="157" t="s">
        <v>69</v>
      </c>
      <c r="F162" s="157" t="s">
        <v>104</v>
      </c>
      <c r="G162" s="157" t="s">
        <v>54</v>
      </c>
      <c r="H162" s="157" t="s">
        <v>105</v>
      </c>
      <c r="I162" s="157" t="s">
        <v>128</v>
      </c>
      <c r="J162" s="164">
        <f>J163+J164+J165</f>
        <v>35</v>
      </c>
    </row>
    <row r="163" spans="1:10" ht="52.5">
      <c r="A163" s="136" t="s">
        <v>221</v>
      </c>
      <c r="B163" s="159">
        <v>400</v>
      </c>
      <c r="C163" s="157" t="s">
        <v>74</v>
      </c>
      <c r="D163" s="157" t="s">
        <v>56</v>
      </c>
      <c r="E163" s="157" t="s">
        <v>69</v>
      </c>
      <c r="F163" s="157" t="s">
        <v>104</v>
      </c>
      <c r="G163" s="157" t="s">
        <v>54</v>
      </c>
      <c r="H163" s="157" t="s">
        <v>105</v>
      </c>
      <c r="I163" s="157" t="s">
        <v>129</v>
      </c>
      <c r="J163" s="164">
        <v>20</v>
      </c>
    </row>
    <row r="164" spans="1:10" ht="30.75">
      <c r="A164" s="137" t="s">
        <v>126</v>
      </c>
      <c r="B164" s="159">
        <v>400</v>
      </c>
      <c r="C164" s="157" t="s">
        <v>74</v>
      </c>
      <c r="D164" s="157" t="s">
        <v>56</v>
      </c>
      <c r="E164" s="157" t="s">
        <v>69</v>
      </c>
      <c r="F164" s="157" t="s">
        <v>104</v>
      </c>
      <c r="G164" s="157" t="s">
        <v>54</v>
      </c>
      <c r="H164" s="157" t="s">
        <v>105</v>
      </c>
      <c r="I164" s="157" t="s">
        <v>130</v>
      </c>
      <c r="J164" s="164">
        <v>3</v>
      </c>
    </row>
    <row r="165" spans="1:10" ht="30.75">
      <c r="A165" s="137" t="s">
        <v>203</v>
      </c>
      <c r="B165" s="159">
        <v>400</v>
      </c>
      <c r="C165" s="157" t="s">
        <v>74</v>
      </c>
      <c r="D165" s="157" t="s">
        <v>56</v>
      </c>
      <c r="E165" s="157" t="s">
        <v>69</v>
      </c>
      <c r="F165" s="157" t="s">
        <v>104</v>
      </c>
      <c r="G165" s="157" t="s">
        <v>54</v>
      </c>
      <c r="H165" s="157" t="s">
        <v>105</v>
      </c>
      <c r="I165" s="157" t="s">
        <v>202</v>
      </c>
      <c r="J165" s="164">
        <f>2+10</f>
        <v>12</v>
      </c>
    </row>
    <row r="166" spans="1:10" ht="102">
      <c r="A166" s="148" t="s">
        <v>226</v>
      </c>
      <c r="B166" s="159">
        <v>400</v>
      </c>
      <c r="C166" s="157" t="s">
        <v>80</v>
      </c>
      <c r="D166" s="157" t="s">
        <v>54</v>
      </c>
      <c r="E166" s="157"/>
      <c r="F166" s="157"/>
      <c r="G166" s="157"/>
      <c r="H166" s="157"/>
      <c r="I166" s="157"/>
      <c r="J166" s="163">
        <f>J167</f>
        <v>77.5</v>
      </c>
    </row>
    <row r="167" spans="1:10" ht="52.5">
      <c r="A167" s="152" t="s">
        <v>227</v>
      </c>
      <c r="B167" s="159">
        <v>400</v>
      </c>
      <c r="C167" s="157" t="s">
        <v>80</v>
      </c>
      <c r="D167" s="157" t="s">
        <v>63</v>
      </c>
      <c r="E167" s="157"/>
      <c r="F167" s="157"/>
      <c r="G167" s="157"/>
      <c r="H167" s="157"/>
      <c r="I167" s="157"/>
      <c r="J167" s="164">
        <f>J168</f>
        <v>77.5</v>
      </c>
    </row>
    <row r="168" spans="1:10" ht="178.5">
      <c r="A168" s="138" t="s">
        <v>232</v>
      </c>
      <c r="B168" s="159">
        <v>400</v>
      </c>
      <c r="C168" s="157" t="s">
        <v>80</v>
      </c>
      <c r="D168" s="157" t="s">
        <v>63</v>
      </c>
      <c r="E168" s="157" t="s">
        <v>57</v>
      </c>
      <c r="F168" s="157" t="s">
        <v>104</v>
      </c>
      <c r="G168" s="157" t="s">
        <v>54</v>
      </c>
      <c r="H168" s="157" t="s">
        <v>123</v>
      </c>
      <c r="I168" s="157"/>
      <c r="J168" s="164">
        <f>J169</f>
        <v>77.5</v>
      </c>
    </row>
    <row r="169" spans="1:10" ht="30.75">
      <c r="A169" s="139" t="s">
        <v>163</v>
      </c>
      <c r="B169" s="159">
        <v>400</v>
      </c>
      <c r="C169" s="157" t="s">
        <v>80</v>
      </c>
      <c r="D169" s="157" t="s">
        <v>63</v>
      </c>
      <c r="E169" s="157" t="s">
        <v>57</v>
      </c>
      <c r="F169" s="157" t="s">
        <v>104</v>
      </c>
      <c r="G169" s="157" t="s">
        <v>54</v>
      </c>
      <c r="H169" s="157" t="s">
        <v>123</v>
      </c>
      <c r="I169" s="157" t="s">
        <v>165</v>
      </c>
      <c r="J169" s="164">
        <f>J170</f>
        <v>77.5</v>
      </c>
    </row>
    <row r="170" spans="1:10" ht="30.75">
      <c r="A170" s="140" t="s">
        <v>164</v>
      </c>
      <c r="B170" s="159">
        <v>400</v>
      </c>
      <c r="C170" s="157" t="s">
        <v>80</v>
      </c>
      <c r="D170" s="157" t="s">
        <v>63</v>
      </c>
      <c r="E170" s="157" t="s">
        <v>57</v>
      </c>
      <c r="F170" s="157" t="s">
        <v>104</v>
      </c>
      <c r="G170" s="157" t="s">
        <v>54</v>
      </c>
      <c r="H170" s="157" t="s">
        <v>123</v>
      </c>
      <c r="I170" s="157" t="s">
        <v>166</v>
      </c>
      <c r="J170" s="164">
        <v>77.5</v>
      </c>
    </row>
  </sheetData>
  <sheetProtection/>
  <mergeCells count="12">
    <mergeCell ref="A6:J6"/>
    <mergeCell ref="B1:J1"/>
    <mergeCell ref="B2:J2"/>
    <mergeCell ref="B3:J3"/>
    <mergeCell ref="B4:J4"/>
    <mergeCell ref="A7:A8"/>
    <mergeCell ref="C7:C8"/>
    <mergeCell ref="D7:D8"/>
    <mergeCell ref="E7:H7"/>
    <mergeCell ref="I7:I8"/>
    <mergeCell ref="J7:J8"/>
    <mergeCell ref="B7:B8"/>
  </mergeCells>
  <printOptions horizontalCentered="1"/>
  <pageMargins left="0.25" right="0.25" top="0.75" bottom="0.75" header="0.3" footer="0.3"/>
  <pageSetup horizontalDpi="600" verticalDpi="600" orientation="portrait" paperSize="9" scale="45" r:id="rId1"/>
  <rowBreaks count="3" manualBreakCount="3">
    <brk id="37" max="9" man="1"/>
    <brk id="73" max="9" man="1"/>
    <brk id="11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U128"/>
  <sheetViews>
    <sheetView zoomScalePageLayoutView="0" workbookViewId="0" topLeftCell="A1">
      <selection activeCell="DA41" sqref="DA41"/>
    </sheetView>
  </sheetViews>
  <sheetFormatPr defaultColWidth="1.421875" defaultRowHeight="15"/>
  <cols>
    <col min="1" max="16384" width="1.421875" style="27" customWidth="1"/>
  </cols>
  <sheetData>
    <row r="1" spans="1:99" ht="12.75">
      <c r="A1" s="282" t="s">
        <v>265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BH1" s="282" t="s">
        <v>266</v>
      </c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</row>
    <row r="2" spans="1:99" ht="12.75">
      <c r="A2" s="293" t="s">
        <v>267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BH2" s="293" t="s">
        <v>267</v>
      </c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</row>
    <row r="3" spans="1:99" s="28" customFormat="1" ht="10.5">
      <c r="A3" s="301" t="s">
        <v>268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BH3" s="301" t="s">
        <v>269</v>
      </c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</row>
    <row r="4" spans="1:99" ht="12.75">
      <c r="A4" s="293" t="s">
        <v>270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BH4" s="293" t="s">
        <v>270</v>
      </c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</row>
    <row r="5" spans="1:99" s="28" customFormat="1" ht="10.5">
      <c r="A5" s="301" t="s">
        <v>271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BH5" s="301" t="s">
        <v>271</v>
      </c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</row>
    <row r="6" spans="1:99" ht="12.7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Q6" s="293" t="s">
        <v>264</v>
      </c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X6" s="293" t="s">
        <v>264</v>
      </c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</row>
    <row r="7" spans="1:99" s="28" customFormat="1" ht="10.5">
      <c r="A7" s="301" t="s">
        <v>272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Q7" s="301" t="s">
        <v>273</v>
      </c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BH7" s="301" t="s">
        <v>272</v>
      </c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X7" s="301" t="s">
        <v>273</v>
      </c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</row>
    <row r="8" spans="1:85" ht="12.75">
      <c r="A8" s="29" t="s">
        <v>274</v>
      </c>
      <c r="B8" s="292"/>
      <c r="C8" s="292"/>
      <c r="D8" s="292"/>
      <c r="E8" s="30" t="s">
        <v>275</v>
      </c>
      <c r="F8" s="293" t="s">
        <v>276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W8" s="31" t="s">
        <v>277</v>
      </c>
      <c r="X8" s="302" t="s">
        <v>278</v>
      </c>
      <c r="Y8" s="302"/>
      <c r="Z8" s="30" t="s">
        <v>279</v>
      </c>
      <c r="BH8" s="29" t="s">
        <v>274</v>
      </c>
      <c r="BI8" s="292"/>
      <c r="BJ8" s="292"/>
      <c r="BK8" s="292"/>
      <c r="BL8" s="30" t="s">
        <v>275</v>
      </c>
      <c r="BM8" s="293" t="s">
        <v>276</v>
      </c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D8" s="31" t="s">
        <v>277</v>
      </c>
      <c r="CE8" s="302" t="s">
        <v>278</v>
      </c>
      <c r="CF8" s="302"/>
      <c r="CG8" s="30" t="s">
        <v>279</v>
      </c>
    </row>
    <row r="9" spans="1:85" ht="12.75">
      <c r="A9" s="29"/>
      <c r="E9" s="30"/>
      <c r="W9" s="31"/>
      <c r="X9" s="32"/>
      <c r="Y9" s="32"/>
      <c r="Z9" s="30"/>
      <c r="BH9" s="29"/>
      <c r="BL9" s="30"/>
      <c r="CD9" s="31"/>
      <c r="CE9" s="32"/>
      <c r="CF9" s="32"/>
      <c r="CG9" s="30"/>
    </row>
    <row r="10" spans="10:99" ht="15.75">
      <c r="J10" s="33"/>
      <c r="K10" s="33"/>
      <c r="L10" s="33"/>
      <c r="M10" s="33"/>
      <c r="T10" s="33"/>
      <c r="U10" s="33"/>
      <c r="V10" s="33"/>
      <c r="W10" s="33"/>
      <c r="X10" s="33"/>
      <c r="Y10" s="33"/>
      <c r="Z10" s="33"/>
      <c r="AA10" s="33"/>
      <c r="AB10" s="34"/>
      <c r="AC10" s="34"/>
      <c r="AD10" s="33"/>
      <c r="AE10" s="35" t="s">
        <v>280</v>
      </c>
      <c r="AF10" s="295" t="s">
        <v>53</v>
      </c>
      <c r="AG10" s="295"/>
      <c r="AH10" s="295"/>
      <c r="AI10" s="295"/>
      <c r="AJ10" s="295"/>
      <c r="AK10" s="295"/>
      <c r="AL10" s="295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5" t="s">
        <v>281</v>
      </c>
      <c r="BV10" s="296" t="s">
        <v>278</v>
      </c>
      <c r="BW10" s="296"/>
      <c r="BX10" s="296"/>
      <c r="CJ10" s="297" t="s">
        <v>282</v>
      </c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9"/>
    </row>
    <row r="11" spans="3:99" ht="15.75">
      <c r="C11" s="36"/>
      <c r="BG11" s="35" t="s">
        <v>283</v>
      </c>
      <c r="BH11" s="296"/>
      <c r="BI11" s="296"/>
      <c r="BJ11" s="300" t="s">
        <v>284</v>
      </c>
      <c r="BK11" s="300"/>
      <c r="BL11" s="300"/>
      <c r="BM11" s="300"/>
      <c r="BN11" s="296"/>
      <c r="BO11" s="296"/>
      <c r="BP11" s="37" t="s">
        <v>285</v>
      </c>
      <c r="CA11" s="29"/>
      <c r="CC11" s="30"/>
      <c r="CH11" s="29" t="s">
        <v>286</v>
      </c>
      <c r="CJ11" s="281" t="s">
        <v>287</v>
      </c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</row>
    <row r="12" spans="15:99" ht="12.75">
      <c r="O12" s="36"/>
      <c r="AM12" s="29" t="s">
        <v>288</v>
      </c>
      <c r="AN12" s="292"/>
      <c r="AO12" s="292"/>
      <c r="AP12" s="292"/>
      <c r="AQ12" s="30" t="s">
        <v>275</v>
      </c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C12" s="31" t="s">
        <v>277</v>
      </c>
      <c r="BD12" s="283"/>
      <c r="BE12" s="283"/>
      <c r="BF12" s="30" t="s">
        <v>279</v>
      </c>
      <c r="BY12" s="30"/>
      <c r="CH12" s="29" t="s">
        <v>289</v>
      </c>
      <c r="CJ12" s="294" t="s">
        <v>290</v>
      </c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</row>
    <row r="13" spans="15:99" ht="12.75">
      <c r="O13" s="36"/>
      <c r="BV13" s="31"/>
      <c r="BW13" s="32"/>
      <c r="BX13" s="32"/>
      <c r="BY13" s="30"/>
      <c r="CH13" s="29" t="s">
        <v>291</v>
      </c>
      <c r="CJ13" s="281" t="s">
        <v>292</v>
      </c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</row>
    <row r="14" spans="1:99" ht="12.75">
      <c r="A14" s="30" t="s">
        <v>293</v>
      </c>
      <c r="O14" s="36"/>
      <c r="S14" s="291" t="s">
        <v>270</v>
      </c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V14" s="31"/>
      <c r="BW14" s="32"/>
      <c r="BX14" s="32"/>
      <c r="BY14" s="30"/>
      <c r="CH14" s="29" t="s">
        <v>294</v>
      </c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</row>
    <row r="15" spans="1:99" ht="12.75">
      <c r="A15" s="30" t="s">
        <v>295</v>
      </c>
      <c r="O15" s="36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V15" s="31"/>
      <c r="BW15" s="32"/>
      <c r="BX15" s="32"/>
      <c r="BY15" s="30"/>
      <c r="CH15" s="29" t="s">
        <v>294</v>
      </c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</row>
    <row r="16" spans="1:99" ht="12.75">
      <c r="A16" s="30" t="s">
        <v>296</v>
      </c>
      <c r="O16" s="36"/>
      <c r="Z16" s="290" t="s">
        <v>270</v>
      </c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V16" s="31"/>
      <c r="BW16" s="32"/>
      <c r="BX16" s="32"/>
      <c r="BY16" s="30"/>
      <c r="CH16" s="29" t="s">
        <v>297</v>
      </c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</row>
    <row r="17" spans="1:99" ht="12.75">
      <c r="A17" s="30" t="s">
        <v>298</v>
      </c>
      <c r="O17" s="291" t="s">
        <v>299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V17" s="31"/>
      <c r="BW17" s="32"/>
      <c r="BX17" s="32"/>
      <c r="BY17" s="30"/>
      <c r="CH17" s="29" t="s">
        <v>300</v>
      </c>
      <c r="CJ17" s="281" t="s">
        <v>301</v>
      </c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</row>
    <row r="18" spans="1:99" ht="12.75">
      <c r="A18" s="30" t="s">
        <v>302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V18" s="31"/>
      <c r="BW18" s="32"/>
      <c r="BX18" s="32"/>
      <c r="BY18" s="30"/>
      <c r="CH18" s="29" t="s">
        <v>303</v>
      </c>
      <c r="CJ18" s="281" t="s">
        <v>304</v>
      </c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</row>
    <row r="19" spans="1:99" ht="12.75">
      <c r="A19" s="30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V19" s="31"/>
      <c r="BW19" s="32"/>
      <c r="BX19" s="32"/>
      <c r="BY19" s="30"/>
      <c r="CH19" s="2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</row>
    <row r="20" spans="1:99" ht="12.75">
      <c r="A20" s="282" t="s">
        <v>305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</row>
    <row r="21" spans="1:99" ht="12.75">
      <c r="A21" s="282" t="s">
        <v>306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</row>
    <row r="22" spans="17:99" ht="12.75"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M22" s="31"/>
      <c r="BN22" s="32"/>
      <c r="BO22" s="32"/>
      <c r="BP22" s="30"/>
      <c r="BT22" s="29" t="s">
        <v>307</v>
      </c>
      <c r="BU22" s="283" t="s">
        <v>278</v>
      </c>
      <c r="BV22" s="283"/>
      <c r="BW22" s="30" t="s">
        <v>308</v>
      </c>
      <c r="BY22" s="2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</row>
    <row r="24" spans="1:99" ht="15">
      <c r="A24" s="284" t="s">
        <v>95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5" t="s">
        <v>309</v>
      </c>
      <c r="W24" s="286"/>
      <c r="X24" s="286"/>
      <c r="Y24" s="286"/>
      <c r="Z24" s="287"/>
      <c r="AA24" s="285" t="s">
        <v>310</v>
      </c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9"/>
      <c r="BL24" s="288" t="s">
        <v>309</v>
      </c>
      <c r="BM24" s="288"/>
      <c r="BN24" s="288"/>
      <c r="BO24" s="288"/>
      <c r="BP24" s="288"/>
      <c r="BQ24" s="288"/>
      <c r="BR24" s="288"/>
      <c r="BS24" s="288"/>
      <c r="BT24" s="288"/>
      <c r="BU24" s="289"/>
      <c r="BV24" s="285" t="s">
        <v>311</v>
      </c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9"/>
    </row>
    <row r="25" spans="1:99" ht="3" customHeight="1">
      <c r="A25" s="274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7"/>
      <c r="V25" s="274" t="s">
        <v>312</v>
      </c>
      <c r="W25" s="276"/>
      <c r="X25" s="276"/>
      <c r="Y25" s="276"/>
      <c r="Z25" s="277"/>
      <c r="AA25" s="278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80"/>
      <c r="BL25" s="274" t="s">
        <v>313</v>
      </c>
      <c r="BM25" s="276"/>
      <c r="BN25" s="276"/>
      <c r="BO25" s="276"/>
      <c r="BP25" s="276"/>
      <c r="BQ25" s="276"/>
      <c r="BR25" s="276"/>
      <c r="BS25" s="276"/>
      <c r="BT25" s="276"/>
      <c r="BU25" s="277"/>
      <c r="BV25" s="278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80"/>
    </row>
    <row r="26" spans="1:99" ht="12.7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4"/>
      <c r="W26" s="276"/>
      <c r="X26" s="276"/>
      <c r="Y26" s="276"/>
      <c r="Z26" s="277"/>
      <c r="AA26" s="273" t="s">
        <v>314</v>
      </c>
      <c r="AB26" s="273"/>
      <c r="AC26" s="273"/>
      <c r="AD26" s="273"/>
      <c r="AE26" s="273"/>
      <c r="AF26" s="273"/>
      <c r="AG26" s="273"/>
      <c r="AH26" s="273"/>
      <c r="AI26" s="274"/>
      <c r="AJ26" s="273" t="s">
        <v>315</v>
      </c>
      <c r="AK26" s="273"/>
      <c r="AL26" s="273"/>
      <c r="AM26" s="273"/>
      <c r="AN26" s="273"/>
      <c r="AO26" s="273"/>
      <c r="AP26" s="273"/>
      <c r="AQ26" s="273"/>
      <c r="AR26" s="274"/>
      <c r="AS26" s="273" t="s">
        <v>316</v>
      </c>
      <c r="AT26" s="273"/>
      <c r="AU26" s="273"/>
      <c r="AV26" s="273"/>
      <c r="AW26" s="273"/>
      <c r="AX26" s="273"/>
      <c r="AY26" s="273"/>
      <c r="AZ26" s="273"/>
      <c r="BA26" s="273"/>
      <c r="BB26" s="274"/>
      <c r="BC26" s="273" t="s">
        <v>317</v>
      </c>
      <c r="BD26" s="273"/>
      <c r="BE26" s="273"/>
      <c r="BF26" s="273"/>
      <c r="BG26" s="273"/>
      <c r="BH26" s="273"/>
      <c r="BI26" s="273"/>
      <c r="BJ26" s="273"/>
      <c r="BK26" s="274"/>
      <c r="BL26" s="274"/>
      <c r="BM26" s="276"/>
      <c r="BN26" s="276"/>
      <c r="BO26" s="276"/>
      <c r="BP26" s="276"/>
      <c r="BQ26" s="276"/>
      <c r="BR26" s="276"/>
      <c r="BS26" s="276"/>
      <c r="BT26" s="276"/>
      <c r="BU26" s="277"/>
      <c r="BV26" s="273" t="s">
        <v>318</v>
      </c>
      <c r="BW26" s="273"/>
      <c r="BX26" s="273"/>
      <c r="BY26" s="273"/>
      <c r="BZ26" s="273"/>
      <c r="CA26" s="273"/>
      <c r="CB26" s="273"/>
      <c r="CC26" s="273"/>
      <c r="CD26" s="274"/>
      <c r="CE26" s="273" t="s">
        <v>319</v>
      </c>
      <c r="CF26" s="273"/>
      <c r="CG26" s="273"/>
      <c r="CH26" s="273"/>
      <c r="CI26" s="273"/>
      <c r="CJ26" s="273"/>
      <c r="CK26" s="273"/>
      <c r="CL26" s="273"/>
      <c r="CM26" s="274"/>
      <c r="CN26" s="273" t="s">
        <v>309</v>
      </c>
      <c r="CO26" s="273"/>
      <c r="CP26" s="273"/>
      <c r="CQ26" s="273"/>
      <c r="CR26" s="273"/>
      <c r="CS26" s="273"/>
      <c r="CT26" s="273"/>
      <c r="CU26" s="273"/>
    </row>
    <row r="27" spans="1:99" ht="12.7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4"/>
      <c r="AJ27" s="273"/>
      <c r="AK27" s="273"/>
      <c r="AL27" s="273"/>
      <c r="AM27" s="273"/>
      <c r="AN27" s="273"/>
      <c r="AO27" s="273"/>
      <c r="AP27" s="273"/>
      <c r="AQ27" s="273"/>
      <c r="AR27" s="274"/>
      <c r="AS27" s="273"/>
      <c r="AT27" s="273"/>
      <c r="AU27" s="273"/>
      <c r="AV27" s="273"/>
      <c r="AW27" s="273"/>
      <c r="AX27" s="273"/>
      <c r="AY27" s="273"/>
      <c r="AZ27" s="273"/>
      <c r="BA27" s="273"/>
      <c r="BB27" s="274"/>
      <c r="BC27" s="273" t="s">
        <v>320</v>
      </c>
      <c r="BD27" s="273"/>
      <c r="BE27" s="273"/>
      <c r="BF27" s="273"/>
      <c r="BG27" s="273"/>
      <c r="BH27" s="273"/>
      <c r="BI27" s="273"/>
      <c r="BJ27" s="273"/>
      <c r="BK27" s="274"/>
      <c r="BL27" s="274" t="s">
        <v>321</v>
      </c>
      <c r="BM27" s="276"/>
      <c r="BN27" s="276"/>
      <c r="BO27" s="276"/>
      <c r="BP27" s="276"/>
      <c r="BQ27" s="276"/>
      <c r="BR27" s="276"/>
      <c r="BS27" s="276"/>
      <c r="BT27" s="276"/>
      <c r="BU27" s="277"/>
      <c r="BV27" s="273" t="s">
        <v>322</v>
      </c>
      <c r="BW27" s="273"/>
      <c r="BX27" s="273"/>
      <c r="BY27" s="273"/>
      <c r="BZ27" s="273"/>
      <c r="CA27" s="273"/>
      <c r="CB27" s="273"/>
      <c r="CC27" s="273"/>
      <c r="CD27" s="274"/>
      <c r="CE27" s="273"/>
      <c r="CF27" s="273"/>
      <c r="CG27" s="273"/>
      <c r="CH27" s="273"/>
      <c r="CI27" s="273"/>
      <c r="CJ27" s="273"/>
      <c r="CK27" s="273"/>
      <c r="CL27" s="273"/>
      <c r="CM27" s="274"/>
      <c r="CN27" s="273" t="s">
        <v>323</v>
      </c>
      <c r="CO27" s="273"/>
      <c r="CP27" s="273"/>
      <c r="CQ27" s="273"/>
      <c r="CR27" s="273"/>
      <c r="CS27" s="273"/>
      <c r="CT27" s="273"/>
      <c r="CU27" s="273"/>
    </row>
    <row r="28" spans="1:99" ht="13.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4"/>
      <c r="AJ28" s="273"/>
      <c r="AK28" s="273"/>
      <c r="AL28" s="273"/>
      <c r="AM28" s="273"/>
      <c r="AN28" s="273"/>
      <c r="AO28" s="273"/>
      <c r="AP28" s="273"/>
      <c r="AQ28" s="273"/>
      <c r="AR28" s="274"/>
      <c r="AS28" s="273"/>
      <c r="AT28" s="273"/>
      <c r="AU28" s="273"/>
      <c r="AV28" s="273"/>
      <c r="AW28" s="273"/>
      <c r="AX28" s="273"/>
      <c r="AY28" s="273"/>
      <c r="AZ28" s="273"/>
      <c r="BA28" s="273"/>
      <c r="BB28" s="274"/>
      <c r="BC28" s="273"/>
      <c r="BD28" s="273"/>
      <c r="BE28" s="273"/>
      <c r="BF28" s="273"/>
      <c r="BG28" s="273"/>
      <c r="BH28" s="273"/>
      <c r="BI28" s="273"/>
      <c r="BJ28" s="273"/>
      <c r="BK28" s="274"/>
      <c r="BL28" s="273"/>
      <c r="BM28" s="273"/>
      <c r="BN28" s="273"/>
      <c r="BO28" s="273"/>
      <c r="BP28" s="273"/>
      <c r="BQ28" s="273"/>
      <c r="BR28" s="273"/>
      <c r="BS28" s="273"/>
      <c r="BT28" s="273"/>
      <c r="BU28" s="274"/>
      <c r="BV28" s="273" t="s">
        <v>324</v>
      </c>
      <c r="BW28" s="273"/>
      <c r="BX28" s="273"/>
      <c r="BY28" s="273"/>
      <c r="BZ28" s="273"/>
      <c r="CA28" s="273"/>
      <c r="CB28" s="273"/>
      <c r="CC28" s="273"/>
      <c r="CD28" s="274"/>
      <c r="CE28" s="273"/>
      <c r="CF28" s="273"/>
      <c r="CG28" s="273"/>
      <c r="CH28" s="273"/>
      <c r="CI28" s="273"/>
      <c r="CJ28" s="273"/>
      <c r="CK28" s="273"/>
      <c r="CL28" s="273"/>
      <c r="CM28" s="274"/>
      <c r="CN28" s="273"/>
      <c r="CO28" s="273"/>
      <c r="CP28" s="273"/>
      <c r="CQ28" s="273"/>
      <c r="CR28" s="273"/>
      <c r="CS28" s="273"/>
      <c r="CT28" s="273"/>
      <c r="CU28" s="273"/>
    </row>
    <row r="29" spans="1:99" ht="12.75">
      <c r="A29" s="235">
        <v>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>
        <v>2</v>
      </c>
      <c r="W29" s="235"/>
      <c r="X29" s="235"/>
      <c r="Y29" s="235"/>
      <c r="Z29" s="235"/>
      <c r="AA29" s="235">
        <v>3</v>
      </c>
      <c r="AB29" s="235"/>
      <c r="AC29" s="235"/>
      <c r="AD29" s="235"/>
      <c r="AE29" s="235"/>
      <c r="AF29" s="235"/>
      <c r="AG29" s="235"/>
      <c r="AH29" s="235"/>
      <c r="AI29" s="275"/>
      <c r="AJ29" s="235">
        <v>4</v>
      </c>
      <c r="AK29" s="235"/>
      <c r="AL29" s="235"/>
      <c r="AM29" s="235"/>
      <c r="AN29" s="235"/>
      <c r="AO29" s="235"/>
      <c r="AP29" s="235"/>
      <c r="AQ29" s="235"/>
      <c r="AR29" s="275"/>
      <c r="AS29" s="235">
        <v>5</v>
      </c>
      <c r="AT29" s="235"/>
      <c r="AU29" s="235"/>
      <c r="AV29" s="235"/>
      <c r="AW29" s="235"/>
      <c r="AX29" s="235"/>
      <c r="AY29" s="235"/>
      <c r="AZ29" s="235"/>
      <c r="BA29" s="235"/>
      <c r="BB29" s="275"/>
      <c r="BC29" s="235">
        <v>6</v>
      </c>
      <c r="BD29" s="235"/>
      <c r="BE29" s="235"/>
      <c r="BF29" s="235"/>
      <c r="BG29" s="235"/>
      <c r="BH29" s="235"/>
      <c r="BI29" s="235"/>
      <c r="BJ29" s="235"/>
      <c r="BK29" s="275"/>
      <c r="BL29" s="235">
        <v>7</v>
      </c>
      <c r="BM29" s="235"/>
      <c r="BN29" s="235"/>
      <c r="BO29" s="235"/>
      <c r="BP29" s="235"/>
      <c r="BQ29" s="235"/>
      <c r="BR29" s="235"/>
      <c r="BS29" s="235"/>
      <c r="BT29" s="235"/>
      <c r="BU29" s="235"/>
      <c r="BV29" s="235">
        <v>8</v>
      </c>
      <c r="BW29" s="235"/>
      <c r="BX29" s="235"/>
      <c r="BY29" s="235"/>
      <c r="BZ29" s="235"/>
      <c r="CA29" s="235"/>
      <c r="CB29" s="235"/>
      <c r="CC29" s="235"/>
      <c r="CD29" s="235"/>
      <c r="CE29" s="235">
        <v>9</v>
      </c>
      <c r="CF29" s="235"/>
      <c r="CG29" s="235"/>
      <c r="CH29" s="235"/>
      <c r="CI29" s="235"/>
      <c r="CJ29" s="235"/>
      <c r="CK29" s="235"/>
      <c r="CL29" s="235"/>
      <c r="CM29" s="235"/>
      <c r="CN29" s="235">
        <v>10</v>
      </c>
      <c r="CO29" s="235"/>
      <c r="CP29" s="235"/>
      <c r="CQ29" s="235"/>
      <c r="CR29" s="235"/>
      <c r="CS29" s="235"/>
      <c r="CT29" s="235"/>
      <c r="CU29" s="235"/>
    </row>
    <row r="30" spans="1:99" ht="25.5" customHeight="1">
      <c r="A30" s="253" t="s">
        <v>325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5"/>
      <c r="V30" s="247"/>
      <c r="W30" s="247"/>
      <c r="X30" s="247"/>
      <c r="Y30" s="247"/>
      <c r="Z30" s="247"/>
      <c r="AA30" s="247" t="s">
        <v>56</v>
      </c>
      <c r="AB30" s="247"/>
      <c r="AC30" s="247"/>
      <c r="AD30" s="247"/>
      <c r="AE30" s="247"/>
      <c r="AF30" s="247"/>
      <c r="AG30" s="247"/>
      <c r="AH30" s="247"/>
      <c r="AI30" s="247"/>
      <c r="AJ30" s="247" t="s">
        <v>57</v>
      </c>
      <c r="AK30" s="247"/>
      <c r="AL30" s="247"/>
      <c r="AM30" s="247"/>
      <c r="AN30" s="247"/>
      <c r="AO30" s="247"/>
      <c r="AP30" s="247"/>
      <c r="AQ30" s="247"/>
      <c r="AR30" s="247"/>
      <c r="AS30" s="247" t="s">
        <v>326</v>
      </c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8">
        <f>BV31+BV32</f>
        <v>825470</v>
      </c>
      <c r="BW30" s="248"/>
      <c r="BX30" s="248"/>
      <c r="BY30" s="248"/>
      <c r="BZ30" s="248"/>
      <c r="CA30" s="248"/>
      <c r="CB30" s="248"/>
      <c r="CC30" s="248"/>
      <c r="CD30" s="248"/>
      <c r="CE30" s="249"/>
      <c r="CF30" s="249"/>
      <c r="CG30" s="249"/>
      <c r="CH30" s="249"/>
      <c r="CI30" s="249"/>
      <c r="CJ30" s="249"/>
      <c r="CK30" s="249"/>
      <c r="CL30" s="249"/>
      <c r="CM30" s="249"/>
      <c r="CN30" s="245"/>
      <c r="CO30" s="247"/>
      <c r="CP30" s="247"/>
      <c r="CQ30" s="247"/>
      <c r="CR30" s="247"/>
      <c r="CS30" s="247"/>
      <c r="CT30" s="247"/>
      <c r="CU30" s="247"/>
    </row>
    <row r="31" spans="1:99" ht="12.75">
      <c r="A31" s="250" t="s">
        <v>327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2"/>
      <c r="V31" s="237"/>
      <c r="W31" s="237"/>
      <c r="X31" s="237"/>
      <c r="Y31" s="237"/>
      <c r="Z31" s="237"/>
      <c r="AA31" s="261" t="s">
        <v>56</v>
      </c>
      <c r="AB31" s="261"/>
      <c r="AC31" s="261"/>
      <c r="AD31" s="261"/>
      <c r="AE31" s="261"/>
      <c r="AF31" s="261"/>
      <c r="AG31" s="261"/>
      <c r="AH31" s="261"/>
      <c r="AI31" s="261"/>
      <c r="AJ31" s="261" t="s">
        <v>57</v>
      </c>
      <c r="AK31" s="261"/>
      <c r="AL31" s="261"/>
      <c r="AM31" s="261"/>
      <c r="AN31" s="261"/>
      <c r="AO31" s="261"/>
      <c r="AP31" s="261"/>
      <c r="AQ31" s="261"/>
      <c r="AR31" s="261"/>
      <c r="AS31" s="261" t="s">
        <v>326</v>
      </c>
      <c r="AT31" s="261"/>
      <c r="AU31" s="261"/>
      <c r="AV31" s="261"/>
      <c r="AW31" s="261"/>
      <c r="AX31" s="261"/>
      <c r="AY31" s="261"/>
      <c r="AZ31" s="261"/>
      <c r="BA31" s="261"/>
      <c r="BB31" s="261"/>
      <c r="BC31" s="261" t="s">
        <v>113</v>
      </c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2">
        <f>Расходы!I16*1000</f>
        <v>631110</v>
      </c>
      <c r="BW31" s="262"/>
      <c r="BX31" s="262"/>
      <c r="BY31" s="262"/>
      <c r="BZ31" s="262"/>
      <c r="CA31" s="262"/>
      <c r="CB31" s="262"/>
      <c r="CC31" s="262"/>
      <c r="CD31" s="262"/>
      <c r="CE31" s="259"/>
      <c r="CF31" s="259"/>
      <c r="CG31" s="259"/>
      <c r="CH31" s="259"/>
      <c r="CI31" s="259"/>
      <c r="CJ31" s="259"/>
      <c r="CK31" s="259"/>
      <c r="CL31" s="259"/>
      <c r="CM31" s="259"/>
      <c r="CN31" s="260"/>
      <c r="CO31" s="261"/>
      <c r="CP31" s="261"/>
      <c r="CQ31" s="261"/>
      <c r="CR31" s="261"/>
      <c r="CS31" s="261"/>
      <c r="CT31" s="261"/>
      <c r="CU31" s="261"/>
    </row>
    <row r="32" spans="1:99" ht="24.75" customHeight="1">
      <c r="A32" s="250" t="s">
        <v>328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2"/>
      <c r="V32" s="237"/>
      <c r="W32" s="237"/>
      <c r="X32" s="237"/>
      <c r="Y32" s="237"/>
      <c r="Z32" s="237"/>
      <c r="AA32" s="261" t="s">
        <v>56</v>
      </c>
      <c r="AB32" s="261"/>
      <c r="AC32" s="261"/>
      <c r="AD32" s="261"/>
      <c r="AE32" s="261"/>
      <c r="AF32" s="261"/>
      <c r="AG32" s="261"/>
      <c r="AH32" s="261"/>
      <c r="AI32" s="261"/>
      <c r="AJ32" s="261" t="s">
        <v>57</v>
      </c>
      <c r="AK32" s="261"/>
      <c r="AL32" s="261"/>
      <c r="AM32" s="261"/>
      <c r="AN32" s="261"/>
      <c r="AO32" s="261"/>
      <c r="AP32" s="261"/>
      <c r="AQ32" s="261"/>
      <c r="AR32" s="261"/>
      <c r="AS32" s="261" t="s">
        <v>326</v>
      </c>
      <c r="AT32" s="261"/>
      <c r="AU32" s="261"/>
      <c r="AV32" s="261"/>
      <c r="AW32" s="261"/>
      <c r="AX32" s="261"/>
      <c r="AY32" s="261"/>
      <c r="AZ32" s="261"/>
      <c r="BA32" s="261"/>
      <c r="BB32" s="261"/>
      <c r="BC32" s="261" t="s">
        <v>115</v>
      </c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2">
        <f>Расходы!I17*1000</f>
        <v>194360</v>
      </c>
      <c r="BW32" s="262"/>
      <c r="BX32" s="262"/>
      <c r="BY32" s="262"/>
      <c r="BZ32" s="262"/>
      <c r="CA32" s="262"/>
      <c r="CB32" s="262"/>
      <c r="CC32" s="262"/>
      <c r="CD32" s="262"/>
      <c r="CE32" s="259"/>
      <c r="CF32" s="259"/>
      <c r="CG32" s="259"/>
      <c r="CH32" s="259"/>
      <c r="CI32" s="259"/>
      <c r="CJ32" s="259"/>
      <c r="CK32" s="259"/>
      <c r="CL32" s="259"/>
      <c r="CM32" s="259"/>
      <c r="CN32" s="260"/>
      <c r="CO32" s="261"/>
      <c r="CP32" s="261"/>
      <c r="CQ32" s="261"/>
      <c r="CR32" s="261"/>
      <c r="CS32" s="261"/>
      <c r="CT32" s="261"/>
      <c r="CU32" s="261"/>
    </row>
    <row r="33" spans="1:99" ht="24" customHeight="1">
      <c r="A33" s="253" t="s">
        <v>329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47"/>
      <c r="W33" s="247"/>
      <c r="X33" s="247"/>
      <c r="Y33" s="247"/>
      <c r="Z33" s="247"/>
      <c r="AA33" s="247" t="s">
        <v>56</v>
      </c>
      <c r="AB33" s="247"/>
      <c r="AC33" s="247"/>
      <c r="AD33" s="247"/>
      <c r="AE33" s="247"/>
      <c r="AF33" s="247"/>
      <c r="AG33" s="247"/>
      <c r="AH33" s="247"/>
      <c r="AI33" s="247"/>
      <c r="AJ33" s="247" t="s">
        <v>70</v>
      </c>
      <c r="AK33" s="247"/>
      <c r="AL33" s="247"/>
      <c r="AM33" s="247"/>
      <c r="AN33" s="247"/>
      <c r="AO33" s="247"/>
      <c r="AP33" s="247"/>
      <c r="AQ33" s="247"/>
      <c r="AR33" s="247"/>
      <c r="AS33" s="247" t="s">
        <v>330</v>
      </c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8">
        <f>BV34+BV35</f>
        <v>443401.36199999996</v>
      </c>
      <c r="BW33" s="248"/>
      <c r="BX33" s="248"/>
      <c r="BY33" s="248"/>
      <c r="BZ33" s="248"/>
      <c r="CA33" s="248"/>
      <c r="CB33" s="248"/>
      <c r="CC33" s="248"/>
      <c r="CD33" s="248"/>
      <c r="CE33" s="249"/>
      <c r="CF33" s="249"/>
      <c r="CG33" s="249"/>
      <c r="CH33" s="249"/>
      <c r="CI33" s="249"/>
      <c r="CJ33" s="249"/>
      <c r="CK33" s="249"/>
      <c r="CL33" s="249"/>
      <c r="CM33" s="249"/>
      <c r="CN33" s="245"/>
      <c r="CO33" s="247"/>
      <c r="CP33" s="247"/>
      <c r="CQ33" s="247"/>
      <c r="CR33" s="247"/>
      <c r="CS33" s="247"/>
      <c r="CT33" s="247"/>
      <c r="CU33" s="247"/>
    </row>
    <row r="34" spans="1:99" ht="12.75">
      <c r="A34" s="250" t="s">
        <v>327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2"/>
      <c r="V34" s="237"/>
      <c r="W34" s="237"/>
      <c r="X34" s="237"/>
      <c r="Y34" s="237"/>
      <c r="Z34" s="237"/>
      <c r="AA34" s="261" t="s">
        <v>56</v>
      </c>
      <c r="AB34" s="261"/>
      <c r="AC34" s="261"/>
      <c r="AD34" s="261"/>
      <c r="AE34" s="261"/>
      <c r="AF34" s="261"/>
      <c r="AG34" s="261"/>
      <c r="AH34" s="261"/>
      <c r="AI34" s="261"/>
      <c r="AJ34" s="261" t="s">
        <v>70</v>
      </c>
      <c r="AK34" s="261"/>
      <c r="AL34" s="261"/>
      <c r="AM34" s="261"/>
      <c r="AN34" s="261"/>
      <c r="AO34" s="261"/>
      <c r="AP34" s="261"/>
      <c r="AQ34" s="261"/>
      <c r="AR34" s="261"/>
      <c r="AS34" s="261" t="s">
        <v>330</v>
      </c>
      <c r="AT34" s="261"/>
      <c r="AU34" s="261"/>
      <c r="AV34" s="261"/>
      <c r="AW34" s="261"/>
      <c r="AX34" s="261"/>
      <c r="AY34" s="261"/>
      <c r="AZ34" s="261"/>
      <c r="BA34" s="261"/>
      <c r="BB34" s="261"/>
      <c r="BC34" s="261" t="s">
        <v>113</v>
      </c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2">
        <f>Расходы!I22*1000</f>
        <v>340560.49199999997</v>
      </c>
      <c r="BW34" s="262"/>
      <c r="BX34" s="262"/>
      <c r="BY34" s="262"/>
      <c r="BZ34" s="262"/>
      <c r="CA34" s="262"/>
      <c r="CB34" s="262"/>
      <c r="CC34" s="262"/>
      <c r="CD34" s="262"/>
      <c r="CE34" s="259"/>
      <c r="CF34" s="259"/>
      <c r="CG34" s="259"/>
      <c r="CH34" s="259"/>
      <c r="CI34" s="259"/>
      <c r="CJ34" s="259"/>
      <c r="CK34" s="259"/>
      <c r="CL34" s="259"/>
      <c r="CM34" s="259"/>
      <c r="CN34" s="260"/>
      <c r="CO34" s="261"/>
      <c r="CP34" s="261"/>
      <c r="CQ34" s="261"/>
      <c r="CR34" s="261"/>
      <c r="CS34" s="261"/>
      <c r="CT34" s="261"/>
      <c r="CU34" s="261"/>
    </row>
    <row r="35" spans="1:99" ht="26.25" customHeight="1">
      <c r="A35" s="250" t="s">
        <v>328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2"/>
      <c r="V35" s="237"/>
      <c r="W35" s="237"/>
      <c r="X35" s="237"/>
      <c r="Y35" s="237"/>
      <c r="Z35" s="237"/>
      <c r="AA35" s="261" t="s">
        <v>56</v>
      </c>
      <c r="AB35" s="261"/>
      <c r="AC35" s="261"/>
      <c r="AD35" s="261"/>
      <c r="AE35" s="261"/>
      <c r="AF35" s="261"/>
      <c r="AG35" s="261"/>
      <c r="AH35" s="261"/>
      <c r="AI35" s="261"/>
      <c r="AJ35" s="261" t="s">
        <v>70</v>
      </c>
      <c r="AK35" s="261"/>
      <c r="AL35" s="261"/>
      <c r="AM35" s="261"/>
      <c r="AN35" s="261"/>
      <c r="AO35" s="261"/>
      <c r="AP35" s="261"/>
      <c r="AQ35" s="261"/>
      <c r="AR35" s="261"/>
      <c r="AS35" s="261" t="s">
        <v>330</v>
      </c>
      <c r="AT35" s="261"/>
      <c r="AU35" s="261"/>
      <c r="AV35" s="261"/>
      <c r="AW35" s="261"/>
      <c r="AX35" s="261"/>
      <c r="AY35" s="261"/>
      <c r="AZ35" s="261"/>
      <c r="BA35" s="261"/>
      <c r="BB35" s="261"/>
      <c r="BC35" s="261" t="s">
        <v>115</v>
      </c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2">
        <f>Расходы!I23*1000</f>
        <v>102840.87000000001</v>
      </c>
      <c r="BW35" s="262"/>
      <c r="BX35" s="262"/>
      <c r="BY35" s="262"/>
      <c r="BZ35" s="262"/>
      <c r="CA35" s="262"/>
      <c r="CB35" s="262"/>
      <c r="CC35" s="262"/>
      <c r="CD35" s="262"/>
      <c r="CE35" s="259"/>
      <c r="CF35" s="259"/>
      <c r="CG35" s="259"/>
      <c r="CH35" s="259"/>
      <c r="CI35" s="259"/>
      <c r="CJ35" s="259"/>
      <c r="CK35" s="259"/>
      <c r="CL35" s="259"/>
      <c r="CM35" s="259"/>
      <c r="CN35" s="260"/>
      <c r="CO35" s="261"/>
      <c r="CP35" s="261"/>
      <c r="CQ35" s="261"/>
      <c r="CR35" s="261"/>
      <c r="CS35" s="261"/>
      <c r="CT35" s="261"/>
      <c r="CU35" s="261"/>
    </row>
    <row r="36" spans="1:99" ht="12.75">
      <c r="A36" s="271" t="s">
        <v>331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47"/>
      <c r="W36" s="247"/>
      <c r="X36" s="247"/>
      <c r="Y36" s="247"/>
      <c r="Z36" s="247"/>
      <c r="AA36" s="247" t="s">
        <v>56</v>
      </c>
      <c r="AB36" s="247"/>
      <c r="AC36" s="247"/>
      <c r="AD36" s="247"/>
      <c r="AE36" s="247"/>
      <c r="AF36" s="247"/>
      <c r="AG36" s="247"/>
      <c r="AH36" s="247"/>
      <c r="AI36" s="247"/>
      <c r="AJ36" s="247" t="s">
        <v>74</v>
      </c>
      <c r="AK36" s="247"/>
      <c r="AL36" s="247"/>
      <c r="AM36" s="247"/>
      <c r="AN36" s="247"/>
      <c r="AO36" s="247"/>
      <c r="AP36" s="247"/>
      <c r="AQ36" s="247"/>
      <c r="AR36" s="247"/>
      <c r="AS36" s="247" t="s">
        <v>332</v>
      </c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8">
        <f>BV37</f>
        <v>95770</v>
      </c>
      <c r="BW36" s="248"/>
      <c r="BX36" s="248"/>
      <c r="BY36" s="248"/>
      <c r="BZ36" s="248"/>
      <c r="CA36" s="248"/>
      <c r="CB36" s="248"/>
      <c r="CC36" s="248"/>
      <c r="CD36" s="248"/>
      <c r="CE36" s="249"/>
      <c r="CF36" s="249"/>
      <c r="CG36" s="249"/>
      <c r="CH36" s="249"/>
      <c r="CI36" s="249"/>
      <c r="CJ36" s="249"/>
      <c r="CK36" s="249"/>
      <c r="CL36" s="249"/>
      <c r="CM36" s="249"/>
      <c r="CN36" s="245"/>
      <c r="CO36" s="247"/>
      <c r="CP36" s="247"/>
      <c r="CQ36" s="247"/>
      <c r="CR36" s="247"/>
      <c r="CS36" s="247"/>
      <c r="CT36" s="247"/>
      <c r="CU36" s="247"/>
    </row>
    <row r="37" spans="1:99" ht="12.75">
      <c r="A37" s="269" t="s">
        <v>333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61"/>
      <c r="W37" s="261"/>
      <c r="X37" s="261"/>
      <c r="Y37" s="261"/>
      <c r="Z37" s="261"/>
      <c r="AA37" s="261" t="s">
        <v>56</v>
      </c>
      <c r="AB37" s="261"/>
      <c r="AC37" s="261"/>
      <c r="AD37" s="261"/>
      <c r="AE37" s="261"/>
      <c r="AF37" s="261"/>
      <c r="AG37" s="261"/>
      <c r="AH37" s="261"/>
      <c r="AI37" s="261"/>
      <c r="AJ37" s="261" t="s">
        <v>74</v>
      </c>
      <c r="AK37" s="261"/>
      <c r="AL37" s="261"/>
      <c r="AM37" s="261"/>
      <c r="AN37" s="261"/>
      <c r="AO37" s="261"/>
      <c r="AP37" s="261"/>
      <c r="AQ37" s="261"/>
      <c r="AR37" s="261"/>
      <c r="AS37" s="261" t="s">
        <v>332</v>
      </c>
      <c r="AT37" s="261"/>
      <c r="AU37" s="261"/>
      <c r="AV37" s="261"/>
      <c r="AW37" s="261"/>
      <c r="AX37" s="261"/>
      <c r="AY37" s="261"/>
      <c r="AZ37" s="261"/>
      <c r="BA37" s="261"/>
      <c r="BB37" s="261"/>
      <c r="BC37" s="261" t="s">
        <v>256</v>
      </c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2">
        <v>95770</v>
      </c>
      <c r="BW37" s="262"/>
      <c r="BX37" s="262"/>
      <c r="BY37" s="262"/>
      <c r="BZ37" s="262"/>
      <c r="CA37" s="262"/>
      <c r="CB37" s="262"/>
      <c r="CC37" s="262"/>
      <c r="CD37" s="262"/>
      <c r="CE37" s="259"/>
      <c r="CF37" s="259"/>
      <c r="CG37" s="259"/>
      <c r="CH37" s="259"/>
      <c r="CI37" s="259"/>
      <c r="CJ37" s="259"/>
      <c r="CK37" s="259"/>
      <c r="CL37" s="259"/>
      <c r="CM37" s="259"/>
      <c r="CN37" s="260"/>
      <c r="CO37" s="261"/>
      <c r="CP37" s="261"/>
      <c r="CQ37" s="261"/>
      <c r="CR37" s="261"/>
      <c r="CS37" s="261"/>
      <c r="CT37" s="261"/>
      <c r="CU37" s="261"/>
    </row>
    <row r="38" spans="1:99" ht="39.75" customHeight="1">
      <c r="A38" s="253" t="s">
        <v>334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5"/>
      <c r="V38" s="247"/>
      <c r="W38" s="247"/>
      <c r="X38" s="247"/>
      <c r="Y38" s="247"/>
      <c r="Z38" s="247"/>
      <c r="AA38" s="247" t="s">
        <v>56</v>
      </c>
      <c r="AB38" s="247"/>
      <c r="AC38" s="247"/>
      <c r="AD38" s="247"/>
      <c r="AE38" s="247"/>
      <c r="AF38" s="247"/>
      <c r="AG38" s="247"/>
      <c r="AH38" s="247"/>
      <c r="AI38" s="247"/>
      <c r="AJ38" s="247" t="s">
        <v>76</v>
      </c>
      <c r="AK38" s="247"/>
      <c r="AL38" s="247"/>
      <c r="AM38" s="247"/>
      <c r="AN38" s="247"/>
      <c r="AO38" s="247"/>
      <c r="AP38" s="247"/>
      <c r="AQ38" s="247"/>
      <c r="AR38" s="247"/>
      <c r="AS38" s="247" t="s">
        <v>335</v>
      </c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8">
        <f>BV39+BV40+BV41+BV42+BV43+BV44+BV45+BV46+BV47+BV48+BV49+BV50+BV51+BV52+BV53+BV54</f>
        <v>7347429.124</v>
      </c>
      <c r="BW38" s="248"/>
      <c r="BX38" s="248"/>
      <c r="BY38" s="248"/>
      <c r="BZ38" s="248"/>
      <c r="CA38" s="248"/>
      <c r="CB38" s="248"/>
      <c r="CC38" s="248"/>
      <c r="CD38" s="248"/>
      <c r="CE38" s="249"/>
      <c r="CF38" s="249"/>
      <c r="CG38" s="249"/>
      <c r="CH38" s="249"/>
      <c r="CI38" s="249"/>
      <c r="CJ38" s="249"/>
      <c r="CK38" s="249"/>
      <c r="CL38" s="249"/>
      <c r="CM38" s="249"/>
      <c r="CN38" s="245"/>
      <c r="CO38" s="247"/>
      <c r="CP38" s="247"/>
      <c r="CQ38" s="247"/>
      <c r="CR38" s="247"/>
      <c r="CS38" s="247"/>
      <c r="CT38" s="247"/>
      <c r="CU38" s="247"/>
    </row>
    <row r="39" spans="1:99" ht="12.75" customHeight="1">
      <c r="A39" s="250" t="s">
        <v>327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2"/>
      <c r="V39" s="261"/>
      <c r="W39" s="261"/>
      <c r="X39" s="261"/>
      <c r="Y39" s="261"/>
      <c r="Z39" s="261"/>
      <c r="AA39" s="261" t="s">
        <v>56</v>
      </c>
      <c r="AB39" s="261"/>
      <c r="AC39" s="261"/>
      <c r="AD39" s="261"/>
      <c r="AE39" s="261"/>
      <c r="AF39" s="261"/>
      <c r="AG39" s="261"/>
      <c r="AH39" s="261"/>
      <c r="AI39" s="261"/>
      <c r="AJ39" s="261" t="s">
        <v>76</v>
      </c>
      <c r="AK39" s="261"/>
      <c r="AL39" s="261"/>
      <c r="AM39" s="261"/>
      <c r="AN39" s="261"/>
      <c r="AO39" s="261"/>
      <c r="AP39" s="261"/>
      <c r="AQ39" s="261"/>
      <c r="AR39" s="261"/>
      <c r="AS39" s="261" t="s">
        <v>335</v>
      </c>
      <c r="AT39" s="261"/>
      <c r="AU39" s="261"/>
      <c r="AV39" s="261"/>
      <c r="AW39" s="261"/>
      <c r="AX39" s="261"/>
      <c r="AY39" s="261"/>
      <c r="AZ39" s="261"/>
      <c r="BA39" s="261"/>
      <c r="BB39" s="261"/>
      <c r="BC39" s="261" t="s">
        <v>113</v>
      </c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2">
        <f>Расходы!I35*1000</f>
        <v>1435280.4000000001</v>
      </c>
      <c r="BW39" s="262"/>
      <c r="BX39" s="262"/>
      <c r="BY39" s="262"/>
      <c r="BZ39" s="262"/>
      <c r="CA39" s="262"/>
      <c r="CB39" s="262"/>
      <c r="CC39" s="262"/>
      <c r="CD39" s="262"/>
      <c r="CE39" s="259"/>
      <c r="CF39" s="259"/>
      <c r="CG39" s="259"/>
      <c r="CH39" s="259"/>
      <c r="CI39" s="259"/>
      <c r="CJ39" s="259"/>
      <c r="CK39" s="259"/>
      <c r="CL39" s="259"/>
      <c r="CM39" s="259"/>
      <c r="CN39" s="260"/>
      <c r="CO39" s="261"/>
      <c r="CP39" s="261"/>
      <c r="CQ39" s="261"/>
      <c r="CR39" s="261"/>
      <c r="CS39" s="261"/>
      <c r="CT39" s="261"/>
      <c r="CU39" s="261"/>
    </row>
    <row r="40" spans="1:99" ht="12.75" customHeight="1">
      <c r="A40" s="250" t="s">
        <v>336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2"/>
      <c r="V40" s="261"/>
      <c r="W40" s="261"/>
      <c r="X40" s="261"/>
      <c r="Y40" s="261"/>
      <c r="Z40" s="261"/>
      <c r="AA40" s="261" t="s">
        <v>56</v>
      </c>
      <c r="AB40" s="261"/>
      <c r="AC40" s="261"/>
      <c r="AD40" s="261"/>
      <c r="AE40" s="261"/>
      <c r="AF40" s="261"/>
      <c r="AG40" s="261"/>
      <c r="AH40" s="261"/>
      <c r="AI40" s="261"/>
      <c r="AJ40" s="261" t="s">
        <v>76</v>
      </c>
      <c r="AK40" s="261"/>
      <c r="AL40" s="261"/>
      <c r="AM40" s="261"/>
      <c r="AN40" s="261"/>
      <c r="AO40" s="261"/>
      <c r="AP40" s="261"/>
      <c r="AQ40" s="261"/>
      <c r="AR40" s="261"/>
      <c r="AS40" s="261" t="s">
        <v>335</v>
      </c>
      <c r="AT40" s="261"/>
      <c r="AU40" s="261"/>
      <c r="AV40" s="261"/>
      <c r="AW40" s="261"/>
      <c r="AX40" s="261"/>
      <c r="AY40" s="261"/>
      <c r="AZ40" s="261"/>
      <c r="BA40" s="261"/>
      <c r="BB40" s="261"/>
      <c r="BC40" s="261" t="s">
        <v>228</v>
      </c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2">
        <f>Расходы!I36*1000</f>
        <v>30000</v>
      </c>
      <c r="BW40" s="262"/>
      <c r="BX40" s="262"/>
      <c r="BY40" s="262"/>
      <c r="BZ40" s="262"/>
      <c r="CA40" s="262"/>
      <c r="CB40" s="262"/>
      <c r="CC40" s="262"/>
      <c r="CD40" s="262"/>
      <c r="CE40" s="259"/>
      <c r="CF40" s="259"/>
      <c r="CG40" s="259"/>
      <c r="CH40" s="259"/>
      <c r="CI40" s="259"/>
      <c r="CJ40" s="259"/>
      <c r="CK40" s="259"/>
      <c r="CL40" s="259"/>
      <c r="CM40" s="259"/>
      <c r="CN40" s="260"/>
      <c r="CO40" s="261"/>
      <c r="CP40" s="261"/>
      <c r="CQ40" s="261"/>
      <c r="CR40" s="261"/>
      <c r="CS40" s="261"/>
      <c r="CT40" s="261"/>
      <c r="CU40" s="261"/>
    </row>
    <row r="41" spans="1:99" ht="25.5" customHeight="1">
      <c r="A41" s="250" t="s">
        <v>328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2"/>
      <c r="V41" s="261"/>
      <c r="W41" s="261"/>
      <c r="X41" s="261"/>
      <c r="Y41" s="261"/>
      <c r="Z41" s="261"/>
      <c r="AA41" s="261" t="s">
        <v>56</v>
      </c>
      <c r="AB41" s="261"/>
      <c r="AC41" s="261"/>
      <c r="AD41" s="261"/>
      <c r="AE41" s="261"/>
      <c r="AF41" s="261"/>
      <c r="AG41" s="261"/>
      <c r="AH41" s="261"/>
      <c r="AI41" s="261"/>
      <c r="AJ41" s="261" t="s">
        <v>76</v>
      </c>
      <c r="AK41" s="261"/>
      <c r="AL41" s="261"/>
      <c r="AM41" s="261"/>
      <c r="AN41" s="261"/>
      <c r="AO41" s="261"/>
      <c r="AP41" s="261"/>
      <c r="AQ41" s="261"/>
      <c r="AR41" s="261"/>
      <c r="AS41" s="261" t="s">
        <v>335</v>
      </c>
      <c r="AT41" s="261"/>
      <c r="AU41" s="261"/>
      <c r="AV41" s="261"/>
      <c r="AW41" s="261"/>
      <c r="AX41" s="261"/>
      <c r="AY41" s="261"/>
      <c r="AZ41" s="261"/>
      <c r="BA41" s="261"/>
      <c r="BB41" s="261"/>
      <c r="BC41" s="261" t="s">
        <v>115</v>
      </c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2">
        <f>Расходы!I37*1000</f>
        <v>427148.724</v>
      </c>
      <c r="BW41" s="262"/>
      <c r="BX41" s="262"/>
      <c r="BY41" s="262"/>
      <c r="BZ41" s="262"/>
      <c r="CA41" s="262"/>
      <c r="CB41" s="262"/>
      <c r="CC41" s="262"/>
      <c r="CD41" s="262"/>
      <c r="CE41" s="259"/>
      <c r="CF41" s="259"/>
      <c r="CG41" s="259"/>
      <c r="CH41" s="259"/>
      <c r="CI41" s="259"/>
      <c r="CJ41" s="259"/>
      <c r="CK41" s="259"/>
      <c r="CL41" s="259"/>
      <c r="CM41" s="259"/>
      <c r="CN41" s="260"/>
      <c r="CO41" s="261"/>
      <c r="CP41" s="261"/>
      <c r="CQ41" s="261"/>
      <c r="CR41" s="261"/>
      <c r="CS41" s="261"/>
      <c r="CT41" s="261"/>
      <c r="CU41" s="261"/>
    </row>
    <row r="42" spans="1:99" ht="12.75">
      <c r="A42" s="250" t="s">
        <v>337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61"/>
      <c r="W42" s="261"/>
      <c r="X42" s="261"/>
      <c r="Y42" s="261"/>
      <c r="Z42" s="261"/>
      <c r="AA42" s="261" t="s">
        <v>56</v>
      </c>
      <c r="AB42" s="261"/>
      <c r="AC42" s="261"/>
      <c r="AD42" s="261"/>
      <c r="AE42" s="261"/>
      <c r="AF42" s="261"/>
      <c r="AG42" s="261"/>
      <c r="AH42" s="261"/>
      <c r="AI42" s="261"/>
      <c r="AJ42" s="261" t="s">
        <v>76</v>
      </c>
      <c r="AK42" s="261"/>
      <c r="AL42" s="261"/>
      <c r="AM42" s="261"/>
      <c r="AN42" s="261"/>
      <c r="AO42" s="261"/>
      <c r="AP42" s="261"/>
      <c r="AQ42" s="261"/>
      <c r="AR42" s="261"/>
      <c r="AS42" s="261" t="s">
        <v>335</v>
      </c>
      <c r="AT42" s="261"/>
      <c r="AU42" s="261"/>
      <c r="AV42" s="261"/>
      <c r="AW42" s="261"/>
      <c r="AX42" s="261"/>
      <c r="AY42" s="261"/>
      <c r="AZ42" s="261"/>
      <c r="BA42" s="261"/>
      <c r="BB42" s="261"/>
      <c r="BC42" s="261" t="s">
        <v>121</v>
      </c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2">
        <v>187130</v>
      </c>
      <c r="BW42" s="262"/>
      <c r="BX42" s="262"/>
      <c r="BY42" s="262"/>
      <c r="BZ42" s="262"/>
      <c r="CA42" s="262"/>
      <c r="CB42" s="262"/>
      <c r="CC42" s="262"/>
      <c r="CD42" s="262"/>
      <c r="CE42" s="259"/>
      <c r="CF42" s="259"/>
      <c r="CG42" s="259"/>
      <c r="CH42" s="259"/>
      <c r="CI42" s="259"/>
      <c r="CJ42" s="259"/>
      <c r="CK42" s="259"/>
      <c r="CL42" s="259"/>
      <c r="CM42" s="259"/>
      <c r="CN42" s="260"/>
      <c r="CO42" s="261"/>
      <c r="CP42" s="261"/>
      <c r="CQ42" s="261"/>
      <c r="CR42" s="261"/>
      <c r="CS42" s="261"/>
      <c r="CT42" s="261"/>
      <c r="CU42" s="261"/>
    </row>
    <row r="43" spans="1:99" ht="12.75">
      <c r="A43" s="250" t="s">
        <v>338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61"/>
      <c r="W43" s="261"/>
      <c r="X43" s="261"/>
      <c r="Y43" s="261"/>
      <c r="Z43" s="261"/>
      <c r="AA43" s="261" t="s">
        <v>56</v>
      </c>
      <c r="AB43" s="261"/>
      <c r="AC43" s="261"/>
      <c r="AD43" s="261"/>
      <c r="AE43" s="261"/>
      <c r="AF43" s="261"/>
      <c r="AG43" s="261"/>
      <c r="AH43" s="261"/>
      <c r="AI43" s="261"/>
      <c r="AJ43" s="261" t="s">
        <v>76</v>
      </c>
      <c r="AK43" s="261"/>
      <c r="AL43" s="261"/>
      <c r="AM43" s="261"/>
      <c r="AN43" s="261"/>
      <c r="AO43" s="261"/>
      <c r="AP43" s="261"/>
      <c r="AQ43" s="261"/>
      <c r="AR43" s="261"/>
      <c r="AS43" s="261" t="s">
        <v>335</v>
      </c>
      <c r="AT43" s="261"/>
      <c r="AU43" s="261"/>
      <c r="AV43" s="261"/>
      <c r="AW43" s="261"/>
      <c r="AX43" s="261"/>
      <c r="AY43" s="261"/>
      <c r="AZ43" s="261"/>
      <c r="BA43" s="261"/>
      <c r="BB43" s="261"/>
      <c r="BC43" s="261" t="s">
        <v>121</v>
      </c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2">
        <v>30000</v>
      </c>
      <c r="BW43" s="262"/>
      <c r="BX43" s="262"/>
      <c r="BY43" s="262"/>
      <c r="BZ43" s="262"/>
      <c r="CA43" s="262"/>
      <c r="CB43" s="262"/>
      <c r="CC43" s="262"/>
      <c r="CD43" s="262"/>
      <c r="CE43" s="259"/>
      <c r="CF43" s="259"/>
      <c r="CG43" s="259"/>
      <c r="CH43" s="259"/>
      <c r="CI43" s="259"/>
      <c r="CJ43" s="259"/>
      <c r="CK43" s="259"/>
      <c r="CL43" s="259"/>
      <c r="CM43" s="259"/>
      <c r="CN43" s="260"/>
      <c r="CO43" s="261"/>
      <c r="CP43" s="261"/>
      <c r="CQ43" s="261"/>
      <c r="CR43" s="261"/>
      <c r="CS43" s="261"/>
      <c r="CT43" s="261"/>
      <c r="CU43" s="261"/>
    </row>
    <row r="44" spans="1:99" ht="12.75">
      <c r="A44" s="250" t="s">
        <v>339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61"/>
      <c r="W44" s="261"/>
      <c r="X44" s="261"/>
      <c r="Y44" s="261"/>
      <c r="Z44" s="261"/>
      <c r="AA44" s="261" t="s">
        <v>56</v>
      </c>
      <c r="AB44" s="261"/>
      <c r="AC44" s="261"/>
      <c r="AD44" s="261"/>
      <c r="AE44" s="261"/>
      <c r="AF44" s="261"/>
      <c r="AG44" s="261"/>
      <c r="AH44" s="261"/>
      <c r="AI44" s="261"/>
      <c r="AJ44" s="261" t="s">
        <v>76</v>
      </c>
      <c r="AK44" s="261"/>
      <c r="AL44" s="261"/>
      <c r="AM44" s="261"/>
      <c r="AN44" s="261"/>
      <c r="AO44" s="261"/>
      <c r="AP44" s="261"/>
      <c r="AQ44" s="261"/>
      <c r="AR44" s="261"/>
      <c r="AS44" s="261" t="s">
        <v>335</v>
      </c>
      <c r="AT44" s="261"/>
      <c r="AU44" s="261"/>
      <c r="AV44" s="261"/>
      <c r="AW44" s="261"/>
      <c r="AX44" s="261"/>
      <c r="AY44" s="261"/>
      <c r="AZ44" s="261"/>
      <c r="BA44" s="261"/>
      <c r="BB44" s="261"/>
      <c r="BC44" s="261" t="s">
        <v>121</v>
      </c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2">
        <v>1000000</v>
      </c>
      <c r="BW44" s="262"/>
      <c r="BX44" s="262"/>
      <c r="BY44" s="262"/>
      <c r="BZ44" s="262"/>
      <c r="CA44" s="262"/>
      <c r="CB44" s="262"/>
      <c r="CC44" s="262"/>
      <c r="CD44" s="262"/>
      <c r="CE44" s="259"/>
      <c r="CF44" s="259"/>
      <c r="CG44" s="259"/>
      <c r="CH44" s="259"/>
      <c r="CI44" s="259"/>
      <c r="CJ44" s="259"/>
      <c r="CK44" s="259"/>
      <c r="CL44" s="259"/>
      <c r="CM44" s="259"/>
      <c r="CN44" s="260"/>
      <c r="CO44" s="261"/>
      <c r="CP44" s="261"/>
      <c r="CQ44" s="261"/>
      <c r="CR44" s="261"/>
      <c r="CS44" s="261"/>
      <c r="CT44" s="261"/>
      <c r="CU44" s="261"/>
    </row>
    <row r="45" spans="1:99" ht="27" customHeight="1">
      <c r="A45" s="250" t="s">
        <v>340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61"/>
      <c r="W45" s="261"/>
      <c r="X45" s="261"/>
      <c r="Y45" s="261"/>
      <c r="Z45" s="261"/>
      <c r="AA45" s="261" t="s">
        <v>56</v>
      </c>
      <c r="AB45" s="261"/>
      <c r="AC45" s="261"/>
      <c r="AD45" s="261"/>
      <c r="AE45" s="261"/>
      <c r="AF45" s="261"/>
      <c r="AG45" s="261"/>
      <c r="AH45" s="261"/>
      <c r="AI45" s="261"/>
      <c r="AJ45" s="261" t="s">
        <v>76</v>
      </c>
      <c r="AK45" s="261"/>
      <c r="AL45" s="261"/>
      <c r="AM45" s="261"/>
      <c r="AN45" s="261"/>
      <c r="AO45" s="261"/>
      <c r="AP45" s="261"/>
      <c r="AQ45" s="261"/>
      <c r="AR45" s="261"/>
      <c r="AS45" s="261" t="s">
        <v>335</v>
      </c>
      <c r="AT45" s="261"/>
      <c r="AU45" s="261"/>
      <c r="AV45" s="261"/>
      <c r="AW45" s="261"/>
      <c r="AX45" s="261"/>
      <c r="AY45" s="261"/>
      <c r="AZ45" s="261"/>
      <c r="BA45" s="261"/>
      <c r="BB45" s="261"/>
      <c r="BC45" s="261" t="s">
        <v>121</v>
      </c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2">
        <v>10000</v>
      </c>
      <c r="BW45" s="262"/>
      <c r="BX45" s="262"/>
      <c r="BY45" s="262"/>
      <c r="BZ45" s="262"/>
      <c r="CA45" s="262"/>
      <c r="CB45" s="262"/>
      <c r="CC45" s="262"/>
      <c r="CD45" s="262"/>
      <c r="CE45" s="259"/>
      <c r="CF45" s="259"/>
      <c r="CG45" s="259"/>
      <c r="CH45" s="259"/>
      <c r="CI45" s="259"/>
      <c r="CJ45" s="259"/>
      <c r="CK45" s="259"/>
      <c r="CL45" s="259"/>
      <c r="CM45" s="259"/>
      <c r="CN45" s="260"/>
      <c r="CO45" s="261"/>
      <c r="CP45" s="261"/>
      <c r="CQ45" s="261"/>
      <c r="CR45" s="261"/>
      <c r="CS45" s="261"/>
      <c r="CT45" s="261"/>
      <c r="CU45" s="261"/>
    </row>
    <row r="46" spans="1:99" ht="24" customHeight="1">
      <c r="A46" s="250" t="s">
        <v>341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61"/>
      <c r="W46" s="261"/>
      <c r="X46" s="261"/>
      <c r="Y46" s="261"/>
      <c r="Z46" s="261"/>
      <c r="AA46" s="261" t="s">
        <v>56</v>
      </c>
      <c r="AB46" s="261"/>
      <c r="AC46" s="261"/>
      <c r="AD46" s="261"/>
      <c r="AE46" s="261"/>
      <c r="AF46" s="261"/>
      <c r="AG46" s="261"/>
      <c r="AH46" s="261"/>
      <c r="AI46" s="261"/>
      <c r="AJ46" s="261" t="s">
        <v>76</v>
      </c>
      <c r="AK46" s="261"/>
      <c r="AL46" s="261"/>
      <c r="AM46" s="261"/>
      <c r="AN46" s="261"/>
      <c r="AO46" s="261"/>
      <c r="AP46" s="261"/>
      <c r="AQ46" s="261"/>
      <c r="AR46" s="261"/>
      <c r="AS46" s="261" t="s">
        <v>335</v>
      </c>
      <c r="AT46" s="261"/>
      <c r="AU46" s="261"/>
      <c r="AV46" s="261"/>
      <c r="AW46" s="261"/>
      <c r="AX46" s="261"/>
      <c r="AY46" s="261"/>
      <c r="AZ46" s="261"/>
      <c r="BA46" s="261"/>
      <c r="BB46" s="261"/>
      <c r="BC46" s="261" t="s">
        <v>121</v>
      </c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2">
        <v>500000</v>
      </c>
      <c r="BW46" s="262"/>
      <c r="BX46" s="262"/>
      <c r="BY46" s="262"/>
      <c r="BZ46" s="262"/>
      <c r="CA46" s="262"/>
      <c r="CB46" s="262"/>
      <c r="CC46" s="262"/>
      <c r="CD46" s="262"/>
      <c r="CE46" s="259"/>
      <c r="CF46" s="259"/>
      <c r="CG46" s="259"/>
      <c r="CH46" s="259"/>
      <c r="CI46" s="259"/>
      <c r="CJ46" s="259"/>
      <c r="CK46" s="259"/>
      <c r="CL46" s="259"/>
      <c r="CM46" s="259"/>
      <c r="CN46" s="260"/>
      <c r="CO46" s="261"/>
      <c r="CP46" s="261"/>
      <c r="CQ46" s="261"/>
      <c r="CR46" s="261"/>
      <c r="CS46" s="261"/>
      <c r="CT46" s="261"/>
      <c r="CU46" s="261"/>
    </row>
    <row r="47" spans="1:99" ht="12.75">
      <c r="A47" s="250" t="s">
        <v>336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61"/>
      <c r="W47" s="261"/>
      <c r="X47" s="261"/>
      <c r="Y47" s="261"/>
      <c r="Z47" s="261"/>
      <c r="AA47" s="261" t="s">
        <v>56</v>
      </c>
      <c r="AB47" s="261"/>
      <c r="AC47" s="261"/>
      <c r="AD47" s="261"/>
      <c r="AE47" s="261"/>
      <c r="AF47" s="261"/>
      <c r="AG47" s="261"/>
      <c r="AH47" s="261"/>
      <c r="AI47" s="261"/>
      <c r="AJ47" s="261" t="s">
        <v>76</v>
      </c>
      <c r="AK47" s="261"/>
      <c r="AL47" s="261"/>
      <c r="AM47" s="261"/>
      <c r="AN47" s="261"/>
      <c r="AO47" s="261"/>
      <c r="AP47" s="261"/>
      <c r="AQ47" s="261"/>
      <c r="AR47" s="261"/>
      <c r="AS47" s="261" t="s">
        <v>335</v>
      </c>
      <c r="AT47" s="261"/>
      <c r="AU47" s="261"/>
      <c r="AV47" s="261"/>
      <c r="AW47" s="261"/>
      <c r="AX47" s="261"/>
      <c r="AY47" s="261"/>
      <c r="AZ47" s="261"/>
      <c r="BA47" s="261"/>
      <c r="BB47" s="261"/>
      <c r="BC47" s="261" t="s">
        <v>121</v>
      </c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2">
        <v>1600000</v>
      </c>
      <c r="BW47" s="262"/>
      <c r="BX47" s="262"/>
      <c r="BY47" s="262"/>
      <c r="BZ47" s="262"/>
      <c r="CA47" s="262"/>
      <c r="CB47" s="262"/>
      <c r="CC47" s="262"/>
      <c r="CD47" s="262"/>
      <c r="CE47" s="259"/>
      <c r="CF47" s="259"/>
      <c r="CG47" s="259"/>
      <c r="CH47" s="259"/>
      <c r="CI47" s="259"/>
      <c r="CJ47" s="259"/>
      <c r="CK47" s="259"/>
      <c r="CL47" s="259"/>
      <c r="CM47" s="259"/>
      <c r="CN47" s="260"/>
      <c r="CO47" s="261"/>
      <c r="CP47" s="261"/>
      <c r="CQ47" s="261"/>
      <c r="CR47" s="261"/>
      <c r="CS47" s="261"/>
      <c r="CT47" s="261"/>
      <c r="CU47" s="261"/>
    </row>
    <row r="48" spans="1:99" ht="12.75">
      <c r="A48" s="250" t="s">
        <v>333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61"/>
      <c r="W48" s="261"/>
      <c r="X48" s="261"/>
      <c r="Y48" s="261"/>
      <c r="Z48" s="261"/>
      <c r="AA48" s="261" t="s">
        <v>56</v>
      </c>
      <c r="AB48" s="261"/>
      <c r="AC48" s="261"/>
      <c r="AD48" s="261"/>
      <c r="AE48" s="261"/>
      <c r="AF48" s="261"/>
      <c r="AG48" s="261"/>
      <c r="AH48" s="261"/>
      <c r="AI48" s="261"/>
      <c r="AJ48" s="261" t="s">
        <v>76</v>
      </c>
      <c r="AK48" s="261"/>
      <c r="AL48" s="261"/>
      <c r="AM48" s="261"/>
      <c r="AN48" s="261"/>
      <c r="AO48" s="261"/>
      <c r="AP48" s="261"/>
      <c r="AQ48" s="261"/>
      <c r="AR48" s="261"/>
      <c r="AS48" s="261" t="s">
        <v>335</v>
      </c>
      <c r="AT48" s="261"/>
      <c r="AU48" s="261"/>
      <c r="AV48" s="261"/>
      <c r="AW48" s="261"/>
      <c r="AX48" s="261"/>
      <c r="AY48" s="261"/>
      <c r="AZ48" s="261"/>
      <c r="BA48" s="261"/>
      <c r="BB48" s="261"/>
      <c r="BC48" s="261" t="s">
        <v>121</v>
      </c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2">
        <v>200000</v>
      </c>
      <c r="BW48" s="262"/>
      <c r="BX48" s="262"/>
      <c r="BY48" s="262"/>
      <c r="BZ48" s="262"/>
      <c r="CA48" s="262"/>
      <c r="CB48" s="262"/>
      <c r="CC48" s="262"/>
      <c r="CD48" s="262"/>
      <c r="CE48" s="259"/>
      <c r="CF48" s="259"/>
      <c r="CG48" s="259"/>
      <c r="CH48" s="259"/>
      <c r="CI48" s="259"/>
      <c r="CJ48" s="259"/>
      <c r="CK48" s="259"/>
      <c r="CL48" s="259"/>
      <c r="CM48" s="259"/>
      <c r="CN48" s="260"/>
      <c r="CO48" s="261"/>
      <c r="CP48" s="261"/>
      <c r="CQ48" s="261"/>
      <c r="CR48" s="261"/>
      <c r="CS48" s="261"/>
      <c r="CT48" s="261"/>
      <c r="CU48" s="261"/>
    </row>
    <row r="49" spans="1:99" ht="24.75" customHeight="1">
      <c r="A49" s="250" t="s">
        <v>342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61"/>
      <c r="W49" s="261"/>
      <c r="X49" s="261"/>
      <c r="Y49" s="261"/>
      <c r="Z49" s="261"/>
      <c r="AA49" s="261" t="s">
        <v>56</v>
      </c>
      <c r="AB49" s="261"/>
      <c r="AC49" s="261"/>
      <c r="AD49" s="261"/>
      <c r="AE49" s="261"/>
      <c r="AF49" s="261"/>
      <c r="AG49" s="261"/>
      <c r="AH49" s="261"/>
      <c r="AI49" s="261"/>
      <c r="AJ49" s="261" t="s">
        <v>76</v>
      </c>
      <c r="AK49" s="261"/>
      <c r="AL49" s="261"/>
      <c r="AM49" s="261"/>
      <c r="AN49" s="261"/>
      <c r="AO49" s="261"/>
      <c r="AP49" s="261"/>
      <c r="AQ49" s="261"/>
      <c r="AR49" s="261"/>
      <c r="AS49" s="261" t="s">
        <v>335</v>
      </c>
      <c r="AT49" s="261"/>
      <c r="AU49" s="261"/>
      <c r="AV49" s="261"/>
      <c r="AW49" s="261"/>
      <c r="AX49" s="261"/>
      <c r="AY49" s="261"/>
      <c r="AZ49" s="261"/>
      <c r="BA49" s="261"/>
      <c r="BB49" s="261"/>
      <c r="BC49" s="261" t="s">
        <v>121</v>
      </c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2">
        <v>572870</v>
      </c>
      <c r="BW49" s="262"/>
      <c r="BX49" s="262"/>
      <c r="BY49" s="262"/>
      <c r="BZ49" s="262"/>
      <c r="CA49" s="262"/>
      <c r="CB49" s="262"/>
      <c r="CC49" s="262"/>
      <c r="CD49" s="262"/>
      <c r="CE49" s="259"/>
      <c r="CF49" s="259"/>
      <c r="CG49" s="259"/>
      <c r="CH49" s="259"/>
      <c r="CI49" s="259"/>
      <c r="CJ49" s="259"/>
      <c r="CK49" s="259"/>
      <c r="CL49" s="259"/>
      <c r="CM49" s="259"/>
      <c r="CN49" s="260"/>
      <c r="CO49" s="261"/>
      <c r="CP49" s="261"/>
      <c r="CQ49" s="261"/>
      <c r="CR49" s="261"/>
      <c r="CS49" s="261"/>
      <c r="CT49" s="261"/>
      <c r="CU49" s="261"/>
    </row>
    <row r="50" spans="1:99" ht="24" customHeight="1">
      <c r="A50" s="250" t="s">
        <v>343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61"/>
      <c r="W50" s="261"/>
      <c r="X50" s="261"/>
      <c r="Y50" s="261"/>
      <c r="Z50" s="261"/>
      <c r="AA50" s="261" t="s">
        <v>56</v>
      </c>
      <c r="AB50" s="261"/>
      <c r="AC50" s="261"/>
      <c r="AD50" s="261"/>
      <c r="AE50" s="261"/>
      <c r="AF50" s="261"/>
      <c r="AG50" s="261"/>
      <c r="AH50" s="261"/>
      <c r="AI50" s="261"/>
      <c r="AJ50" s="261" t="s">
        <v>76</v>
      </c>
      <c r="AK50" s="261"/>
      <c r="AL50" s="261"/>
      <c r="AM50" s="261"/>
      <c r="AN50" s="261"/>
      <c r="AO50" s="261"/>
      <c r="AP50" s="261"/>
      <c r="AQ50" s="261"/>
      <c r="AR50" s="261"/>
      <c r="AS50" s="261" t="s">
        <v>335</v>
      </c>
      <c r="AT50" s="261"/>
      <c r="AU50" s="261"/>
      <c r="AV50" s="261"/>
      <c r="AW50" s="261"/>
      <c r="AX50" s="261"/>
      <c r="AY50" s="261"/>
      <c r="AZ50" s="261"/>
      <c r="BA50" s="261"/>
      <c r="BB50" s="261"/>
      <c r="BC50" s="261" t="s">
        <v>121</v>
      </c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2">
        <v>1000000</v>
      </c>
      <c r="BW50" s="262"/>
      <c r="BX50" s="262"/>
      <c r="BY50" s="262"/>
      <c r="BZ50" s="262"/>
      <c r="CA50" s="262"/>
      <c r="CB50" s="262"/>
      <c r="CC50" s="262"/>
      <c r="CD50" s="262"/>
      <c r="CE50" s="259"/>
      <c r="CF50" s="259"/>
      <c r="CG50" s="259"/>
      <c r="CH50" s="259"/>
      <c r="CI50" s="259"/>
      <c r="CJ50" s="259"/>
      <c r="CK50" s="259"/>
      <c r="CL50" s="259"/>
      <c r="CM50" s="259"/>
      <c r="CN50" s="260"/>
      <c r="CO50" s="261"/>
      <c r="CP50" s="261"/>
      <c r="CQ50" s="261"/>
      <c r="CR50" s="261"/>
      <c r="CS50" s="261"/>
      <c r="CT50" s="261"/>
      <c r="CU50" s="261"/>
    </row>
    <row r="51" spans="1:99" ht="12.75">
      <c r="A51" s="269" t="s">
        <v>333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61"/>
      <c r="W51" s="261"/>
      <c r="X51" s="261"/>
      <c r="Y51" s="261"/>
      <c r="Z51" s="261"/>
      <c r="AA51" s="261" t="s">
        <v>56</v>
      </c>
      <c r="AB51" s="261"/>
      <c r="AC51" s="261"/>
      <c r="AD51" s="261"/>
      <c r="AE51" s="261"/>
      <c r="AF51" s="261"/>
      <c r="AG51" s="261"/>
      <c r="AH51" s="261"/>
      <c r="AI51" s="261"/>
      <c r="AJ51" s="261" t="s">
        <v>76</v>
      </c>
      <c r="AK51" s="261"/>
      <c r="AL51" s="261"/>
      <c r="AM51" s="261"/>
      <c r="AN51" s="261"/>
      <c r="AO51" s="261"/>
      <c r="AP51" s="261"/>
      <c r="AQ51" s="261"/>
      <c r="AR51" s="261"/>
      <c r="AS51" s="261" t="s">
        <v>335</v>
      </c>
      <c r="AT51" s="261"/>
      <c r="AU51" s="261"/>
      <c r="AV51" s="261"/>
      <c r="AW51" s="261"/>
      <c r="AX51" s="261"/>
      <c r="AY51" s="261"/>
      <c r="AZ51" s="261"/>
      <c r="BA51" s="261"/>
      <c r="BB51" s="261"/>
      <c r="BC51" s="261" t="s">
        <v>201</v>
      </c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2">
        <v>120000</v>
      </c>
      <c r="BW51" s="262"/>
      <c r="BX51" s="262"/>
      <c r="BY51" s="262"/>
      <c r="BZ51" s="262"/>
      <c r="CA51" s="262"/>
      <c r="CB51" s="262"/>
      <c r="CC51" s="262"/>
      <c r="CD51" s="262"/>
      <c r="CE51" s="259"/>
      <c r="CF51" s="259"/>
      <c r="CG51" s="259"/>
      <c r="CH51" s="259"/>
      <c r="CI51" s="259"/>
      <c r="CJ51" s="259"/>
      <c r="CK51" s="259"/>
      <c r="CL51" s="259"/>
      <c r="CM51" s="259"/>
      <c r="CN51" s="260"/>
      <c r="CO51" s="261"/>
      <c r="CP51" s="261"/>
      <c r="CQ51" s="261"/>
      <c r="CR51" s="261"/>
      <c r="CS51" s="261"/>
      <c r="CT51" s="261"/>
      <c r="CU51" s="261"/>
    </row>
    <row r="52" spans="1:99" ht="12.75">
      <c r="A52" s="269" t="s">
        <v>333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61"/>
      <c r="W52" s="261"/>
      <c r="X52" s="261"/>
      <c r="Y52" s="261"/>
      <c r="Z52" s="261"/>
      <c r="AA52" s="261" t="s">
        <v>56</v>
      </c>
      <c r="AB52" s="261"/>
      <c r="AC52" s="261"/>
      <c r="AD52" s="261"/>
      <c r="AE52" s="261"/>
      <c r="AF52" s="261"/>
      <c r="AG52" s="261"/>
      <c r="AH52" s="261"/>
      <c r="AI52" s="261"/>
      <c r="AJ52" s="261" t="s">
        <v>76</v>
      </c>
      <c r="AK52" s="261"/>
      <c r="AL52" s="261"/>
      <c r="AM52" s="261"/>
      <c r="AN52" s="261"/>
      <c r="AO52" s="261"/>
      <c r="AP52" s="261"/>
      <c r="AQ52" s="261"/>
      <c r="AR52" s="261"/>
      <c r="AS52" s="261" t="s">
        <v>335</v>
      </c>
      <c r="AT52" s="261"/>
      <c r="AU52" s="261"/>
      <c r="AV52" s="261"/>
      <c r="AW52" s="261"/>
      <c r="AX52" s="261"/>
      <c r="AY52" s="261"/>
      <c r="AZ52" s="261"/>
      <c r="BA52" s="261"/>
      <c r="BB52" s="261"/>
      <c r="BC52" s="261" t="s">
        <v>129</v>
      </c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2">
        <v>115000</v>
      </c>
      <c r="BW52" s="262"/>
      <c r="BX52" s="262"/>
      <c r="BY52" s="262"/>
      <c r="BZ52" s="262"/>
      <c r="CA52" s="262"/>
      <c r="CB52" s="262"/>
      <c r="CC52" s="262"/>
      <c r="CD52" s="262"/>
      <c r="CE52" s="259"/>
      <c r="CF52" s="259"/>
      <c r="CG52" s="259"/>
      <c r="CH52" s="259"/>
      <c r="CI52" s="259"/>
      <c r="CJ52" s="259"/>
      <c r="CK52" s="259"/>
      <c r="CL52" s="259"/>
      <c r="CM52" s="259"/>
      <c r="CN52" s="260"/>
      <c r="CO52" s="261"/>
      <c r="CP52" s="261"/>
      <c r="CQ52" s="261"/>
      <c r="CR52" s="261"/>
      <c r="CS52" s="261"/>
      <c r="CT52" s="261"/>
      <c r="CU52" s="261"/>
    </row>
    <row r="53" spans="1:99" ht="12.75">
      <c r="A53" s="269" t="s">
        <v>333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61"/>
      <c r="W53" s="261"/>
      <c r="X53" s="261"/>
      <c r="Y53" s="261"/>
      <c r="Z53" s="261"/>
      <c r="AA53" s="261" t="s">
        <v>56</v>
      </c>
      <c r="AB53" s="261"/>
      <c r="AC53" s="261"/>
      <c r="AD53" s="261"/>
      <c r="AE53" s="261"/>
      <c r="AF53" s="261"/>
      <c r="AG53" s="261"/>
      <c r="AH53" s="261"/>
      <c r="AI53" s="261"/>
      <c r="AJ53" s="261" t="s">
        <v>76</v>
      </c>
      <c r="AK53" s="261"/>
      <c r="AL53" s="261"/>
      <c r="AM53" s="261"/>
      <c r="AN53" s="261"/>
      <c r="AO53" s="261"/>
      <c r="AP53" s="261"/>
      <c r="AQ53" s="261"/>
      <c r="AR53" s="261"/>
      <c r="AS53" s="261" t="s">
        <v>335</v>
      </c>
      <c r="AT53" s="261"/>
      <c r="AU53" s="261"/>
      <c r="AV53" s="261"/>
      <c r="AW53" s="261"/>
      <c r="AX53" s="261"/>
      <c r="AY53" s="261"/>
      <c r="AZ53" s="261"/>
      <c r="BA53" s="261"/>
      <c r="BB53" s="261"/>
      <c r="BC53" s="261" t="s">
        <v>130</v>
      </c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2">
        <v>40000</v>
      </c>
      <c r="BW53" s="262"/>
      <c r="BX53" s="262"/>
      <c r="BY53" s="262"/>
      <c r="BZ53" s="262"/>
      <c r="CA53" s="262"/>
      <c r="CB53" s="262"/>
      <c r="CC53" s="262"/>
      <c r="CD53" s="262"/>
      <c r="CE53" s="259"/>
      <c r="CF53" s="259"/>
      <c r="CG53" s="259"/>
      <c r="CH53" s="259"/>
      <c r="CI53" s="259"/>
      <c r="CJ53" s="259"/>
      <c r="CK53" s="259"/>
      <c r="CL53" s="259"/>
      <c r="CM53" s="259"/>
      <c r="CN53" s="260"/>
      <c r="CO53" s="261"/>
      <c r="CP53" s="261"/>
      <c r="CQ53" s="261"/>
      <c r="CR53" s="261"/>
      <c r="CS53" s="261"/>
      <c r="CT53" s="261"/>
      <c r="CU53" s="261"/>
    </row>
    <row r="54" spans="1:99" ht="12.75">
      <c r="A54" s="269" t="s">
        <v>333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61"/>
      <c r="W54" s="261"/>
      <c r="X54" s="261"/>
      <c r="Y54" s="261"/>
      <c r="Z54" s="261"/>
      <c r="AA54" s="261" t="s">
        <v>56</v>
      </c>
      <c r="AB54" s="261"/>
      <c r="AC54" s="261"/>
      <c r="AD54" s="261"/>
      <c r="AE54" s="261"/>
      <c r="AF54" s="261"/>
      <c r="AG54" s="261"/>
      <c r="AH54" s="261"/>
      <c r="AI54" s="261"/>
      <c r="AJ54" s="261" t="s">
        <v>76</v>
      </c>
      <c r="AK54" s="261"/>
      <c r="AL54" s="261"/>
      <c r="AM54" s="261"/>
      <c r="AN54" s="261"/>
      <c r="AO54" s="261"/>
      <c r="AP54" s="261"/>
      <c r="AQ54" s="261"/>
      <c r="AR54" s="261"/>
      <c r="AS54" s="261" t="s">
        <v>335</v>
      </c>
      <c r="AT54" s="261"/>
      <c r="AU54" s="261"/>
      <c r="AV54" s="261"/>
      <c r="AW54" s="261"/>
      <c r="AX54" s="261"/>
      <c r="AY54" s="261"/>
      <c r="AZ54" s="261"/>
      <c r="BA54" s="261"/>
      <c r="BB54" s="261"/>
      <c r="BC54" s="261" t="s">
        <v>202</v>
      </c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2">
        <v>80000</v>
      </c>
      <c r="BW54" s="262"/>
      <c r="BX54" s="262"/>
      <c r="BY54" s="262"/>
      <c r="BZ54" s="262"/>
      <c r="CA54" s="262"/>
      <c r="CB54" s="262"/>
      <c r="CC54" s="262"/>
      <c r="CD54" s="262"/>
      <c r="CE54" s="259"/>
      <c r="CF54" s="259"/>
      <c r="CG54" s="259"/>
      <c r="CH54" s="259"/>
      <c r="CI54" s="259"/>
      <c r="CJ54" s="259"/>
      <c r="CK54" s="259"/>
      <c r="CL54" s="259"/>
      <c r="CM54" s="259"/>
      <c r="CN54" s="260"/>
      <c r="CO54" s="261"/>
      <c r="CP54" s="261"/>
      <c r="CQ54" s="261"/>
      <c r="CR54" s="261"/>
      <c r="CS54" s="261"/>
      <c r="CT54" s="261"/>
      <c r="CU54" s="261"/>
    </row>
    <row r="55" spans="1:99" ht="12.75">
      <c r="A55" s="256" t="s">
        <v>344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8"/>
      <c r="AA55" s="243" t="s">
        <v>56</v>
      </c>
      <c r="AB55" s="244"/>
      <c r="AC55" s="244"/>
      <c r="AD55" s="244"/>
      <c r="AE55" s="244"/>
      <c r="AF55" s="244"/>
      <c r="AG55" s="244"/>
      <c r="AH55" s="244"/>
      <c r="AI55" s="245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32">
        <f>BV30+BV33+BV36+BV38</f>
        <v>8712070.486</v>
      </c>
      <c r="BW55" s="233"/>
      <c r="BX55" s="233"/>
      <c r="BY55" s="233"/>
      <c r="BZ55" s="233"/>
      <c r="CA55" s="233"/>
      <c r="CB55" s="233"/>
      <c r="CC55" s="233"/>
      <c r="CD55" s="234"/>
      <c r="CE55" s="235" t="s">
        <v>345</v>
      </c>
      <c r="CF55" s="235"/>
      <c r="CG55" s="235"/>
      <c r="CH55" s="235"/>
      <c r="CI55" s="235"/>
      <c r="CJ55" s="235"/>
      <c r="CK55" s="235"/>
      <c r="CL55" s="235"/>
      <c r="CM55" s="235"/>
      <c r="CN55" s="236" t="s">
        <v>345</v>
      </c>
      <c r="CO55" s="235"/>
      <c r="CP55" s="235"/>
      <c r="CQ55" s="235"/>
      <c r="CR55" s="235"/>
      <c r="CS55" s="235"/>
      <c r="CT55" s="235"/>
      <c r="CU55" s="235"/>
    </row>
    <row r="56" spans="1:99" ht="25.5" customHeight="1">
      <c r="A56" s="253" t="s">
        <v>346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5"/>
      <c r="V56" s="247"/>
      <c r="W56" s="247"/>
      <c r="X56" s="247"/>
      <c r="Y56" s="247"/>
      <c r="Z56" s="247"/>
      <c r="AA56" s="247" t="s">
        <v>57</v>
      </c>
      <c r="AB56" s="247"/>
      <c r="AC56" s="247"/>
      <c r="AD56" s="247"/>
      <c r="AE56" s="247"/>
      <c r="AF56" s="247"/>
      <c r="AG56" s="247"/>
      <c r="AH56" s="247"/>
      <c r="AI56" s="247"/>
      <c r="AJ56" s="247" t="s">
        <v>63</v>
      </c>
      <c r="AK56" s="247"/>
      <c r="AL56" s="247"/>
      <c r="AM56" s="247"/>
      <c r="AN56" s="247"/>
      <c r="AO56" s="247"/>
      <c r="AP56" s="247"/>
      <c r="AQ56" s="247"/>
      <c r="AR56" s="247"/>
      <c r="AS56" s="247" t="s">
        <v>347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8">
        <f>BV57+BV58+BV59+BV60</f>
        <v>392200</v>
      </c>
      <c r="BW56" s="248"/>
      <c r="BX56" s="248"/>
      <c r="BY56" s="248"/>
      <c r="BZ56" s="248"/>
      <c r="CA56" s="248"/>
      <c r="CB56" s="248"/>
      <c r="CC56" s="248"/>
      <c r="CD56" s="248"/>
      <c r="CE56" s="249"/>
      <c r="CF56" s="249"/>
      <c r="CG56" s="249"/>
      <c r="CH56" s="249"/>
      <c r="CI56" s="249"/>
      <c r="CJ56" s="249"/>
      <c r="CK56" s="249"/>
      <c r="CL56" s="249"/>
      <c r="CM56" s="249"/>
      <c r="CN56" s="245"/>
      <c r="CO56" s="247"/>
      <c r="CP56" s="247"/>
      <c r="CQ56" s="247"/>
      <c r="CR56" s="247"/>
      <c r="CS56" s="247"/>
      <c r="CT56" s="247"/>
      <c r="CU56" s="247"/>
    </row>
    <row r="57" spans="1:99" ht="12.75">
      <c r="A57" s="250" t="s">
        <v>327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2"/>
      <c r="V57" s="261"/>
      <c r="W57" s="261"/>
      <c r="X57" s="261"/>
      <c r="Y57" s="261"/>
      <c r="Z57" s="261"/>
      <c r="AA57" s="261" t="s">
        <v>57</v>
      </c>
      <c r="AB57" s="261"/>
      <c r="AC57" s="261"/>
      <c r="AD57" s="261"/>
      <c r="AE57" s="261"/>
      <c r="AF57" s="261"/>
      <c r="AG57" s="261"/>
      <c r="AH57" s="261"/>
      <c r="AI57" s="261"/>
      <c r="AJ57" s="261" t="s">
        <v>63</v>
      </c>
      <c r="AK57" s="261"/>
      <c r="AL57" s="261"/>
      <c r="AM57" s="261"/>
      <c r="AN57" s="261"/>
      <c r="AO57" s="261"/>
      <c r="AP57" s="261"/>
      <c r="AQ57" s="261"/>
      <c r="AR57" s="261"/>
      <c r="AS57" s="261" t="s">
        <v>347</v>
      </c>
      <c r="AT57" s="261"/>
      <c r="AU57" s="261"/>
      <c r="AV57" s="261"/>
      <c r="AW57" s="261"/>
      <c r="AX57" s="261"/>
      <c r="AY57" s="261"/>
      <c r="AZ57" s="261"/>
      <c r="BA57" s="261"/>
      <c r="BB57" s="261"/>
      <c r="BC57" s="261" t="s">
        <v>113</v>
      </c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2">
        <v>242400</v>
      </c>
      <c r="BW57" s="262"/>
      <c r="BX57" s="262"/>
      <c r="BY57" s="262"/>
      <c r="BZ57" s="262"/>
      <c r="CA57" s="262"/>
      <c r="CB57" s="262"/>
      <c r="CC57" s="262"/>
      <c r="CD57" s="262"/>
      <c r="CE57" s="259"/>
      <c r="CF57" s="259"/>
      <c r="CG57" s="259"/>
      <c r="CH57" s="259"/>
      <c r="CI57" s="259"/>
      <c r="CJ57" s="259"/>
      <c r="CK57" s="259"/>
      <c r="CL57" s="259"/>
      <c r="CM57" s="259"/>
      <c r="CN57" s="260"/>
      <c r="CO57" s="261"/>
      <c r="CP57" s="261"/>
      <c r="CQ57" s="261"/>
      <c r="CR57" s="261"/>
      <c r="CS57" s="261"/>
      <c r="CT57" s="261"/>
      <c r="CU57" s="261"/>
    </row>
    <row r="58" spans="1:99" ht="26.25" customHeight="1">
      <c r="A58" s="250" t="s">
        <v>328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2"/>
      <c r="V58" s="261"/>
      <c r="W58" s="261"/>
      <c r="X58" s="261"/>
      <c r="Y58" s="261"/>
      <c r="Z58" s="261"/>
      <c r="AA58" s="261" t="s">
        <v>57</v>
      </c>
      <c r="AB58" s="261"/>
      <c r="AC58" s="261"/>
      <c r="AD58" s="261"/>
      <c r="AE58" s="261"/>
      <c r="AF58" s="261"/>
      <c r="AG58" s="261"/>
      <c r="AH58" s="261"/>
      <c r="AI58" s="261"/>
      <c r="AJ58" s="261" t="s">
        <v>63</v>
      </c>
      <c r="AK58" s="261"/>
      <c r="AL58" s="261"/>
      <c r="AM58" s="261"/>
      <c r="AN58" s="261"/>
      <c r="AO58" s="261"/>
      <c r="AP58" s="261"/>
      <c r="AQ58" s="261"/>
      <c r="AR58" s="261"/>
      <c r="AS58" s="261" t="s">
        <v>347</v>
      </c>
      <c r="AT58" s="261"/>
      <c r="AU58" s="261"/>
      <c r="AV58" s="261"/>
      <c r="AW58" s="261"/>
      <c r="AX58" s="261"/>
      <c r="AY58" s="261"/>
      <c r="AZ58" s="261"/>
      <c r="BA58" s="261"/>
      <c r="BB58" s="261"/>
      <c r="BC58" s="261" t="s">
        <v>115</v>
      </c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2">
        <v>75480</v>
      </c>
      <c r="BW58" s="262"/>
      <c r="BX58" s="262"/>
      <c r="BY58" s="262"/>
      <c r="BZ58" s="262"/>
      <c r="CA58" s="262"/>
      <c r="CB58" s="262"/>
      <c r="CC58" s="262"/>
      <c r="CD58" s="262"/>
      <c r="CE58" s="259"/>
      <c r="CF58" s="259"/>
      <c r="CG58" s="259"/>
      <c r="CH58" s="259"/>
      <c r="CI58" s="259"/>
      <c r="CJ58" s="259"/>
      <c r="CK58" s="259"/>
      <c r="CL58" s="259"/>
      <c r="CM58" s="259"/>
      <c r="CN58" s="260"/>
      <c r="CO58" s="261"/>
      <c r="CP58" s="261"/>
      <c r="CQ58" s="261"/>
      <c r="CR58" s="261"/>
      <c r="CS58" s="261"/>
      <c r="CT58" s="261"/>
      <c r="CU58" s="261"/>
    </row>
    <row r="59" spans="1:99" ht="26.25" customHeight="1">
      <c r="A59" s="250" t="s">
        <v>342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61"/>
      <c r="W59" s="261"/>
      <c r="X59" s="261"/>
      <c r="Y59" s="261"/>
      <c r="Z59" s="261"/>
      <c r="AA59" s="261" t="s">
        <v>57</v>
      </c>
      <c r="AB59" s="261"/>
      <c r="AC59" s="261"/>
      <c r="AD59" s="261"/>
      <c r="AE59" s="261"/>
      <c r="AF59" s="261"/>
      <c r="AG59" s="261"/>
      <c r="AH59" s="261"/>
      <c r="AI59" s="261"/>
      <c r="AJ59" s="261" t="s">
        <v>63</v>
      </c>
      <c r="AK59" s="261"/>
      <c r="AL59" s="261"/>
      <c r="AM59" s="261"/>
      <c r="AN59" s="261"/>
      <c r="AO59" s="261"/>
      <c r="AP59" s="261"/>
      <c r="AQ59" s="261"/>
      <c r="AR59" s="261"/>
      <c r="AS59" s="261" t="s">
        <v>347</v>
      </c>
      <c r="AT59" s="261"/>
      <c r="AU59" s="261"/>
      <c r="AV59" s="261"/>
      <c r="AW59" s="261"/>
      <c r="AX59" s="261"/>
      <c r="AY59" s="261"/>
      <c r="AZ59" s="261"/>
      <c r="BA59" s="261"/>
      <c r="BB59" s="261"/>
      <c r="BC59" s="261" t="s">
        <v>121</v>
      </c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2">
        <v>15000</v>
      </c>
      <c r="BW59" s="262"/>
      <c r="BX59" s="262"/>
      <c r="BY59" s="262"/>
      <c r="BZ59" s="262"/>
      <c r="CA59" s="262"/>
      <c r="CB59" s="262"/>
      <c r="CC59" s="262"/>
      <c r="CD59" s="262"/>
      <c r="CE59" s="259"/>
      <c r="CF59" s="259"/>
      <c r="CG59" s="259"/>
      <c r="CH59" s="259"/>
      <c r="CI59" s="259"/>
      <c r="CJ59" s="259"/>
      <c r="CK59" s="259"/>
      <c r="CL59" s="259"/>
      <c r="CM59" s="259"/>
      <c r="CN59" s="260"/>
      <c r="CO59" s="261"/>
      <c r="CP59" s="261"/>
      <c r="CQ59" s="261"/>
      <c r="CR59" s="261"/>
      <c r="CS59" s="261"/>
      <c r="CT59" s="261"/>
      <c r="CU59" s="261"/>
    </row>
    <row r="60" spans="1:99" ht="27" customHeight="1">
      <c r="A60" s="250" t="s">
        <v>343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61"/>
      <c r="W60" s="261"/>
      <c r="X60" s="261"/>
      <c r="Y60" s="261"/>
      <c r="Z60" s="261"/>
      <c r="AA60" s="261" t="s">
        <v>57</v>
      </c>
      <c r="AB60" s="261"/>
      <c r="AC60" s="261"/>
      <c r="AD60" s="261"/>
      <c r="AE60" s="261"/>
      <c r="AF60" s="261"/>
      <c r="AG60" s="261"/>
      <c r="AH60" s="261"/>
      <c r="AI60" s="261"/>
      <c r="AJ60" s="261" t="s">
        <v>63</v>
      </c>
      <c r="AK60" s="261"/>
      <c r="AL60" s="261"/>
      <c r="AM60" s="261"/>
      <c r="AN60" s="261"/>
      <c r="AO60" s="261"/>
      <c r="AP60" s="261"/>
      <c r="AQ60" s="261"/>
      <c r="AR60" s="261"/>
      <c r="AS60" s="261" t="s">
        <v>347</v>
      </c>
      <c r="AT60" s="261"/>
      <c r="AU60" s="261"/>
      <c r="AV60" s="261"/>
      <c r="AW60" s="261"/>
      <c r="AX60" s="261"/>
      <c r="AY60" s="261"/>
      <c r="AZ60" s="261"/>
      <c r="BA60" s="261"/>
      <c r="BB60" s="261"/>
      <c r="BC60" s="261" t="s">
        <v>121</v>
      </c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2">
        <v>59320</v>
      </c>
      <c r="BW60" s="262"/>
      <c r="BX60" s="262"/>
      <c r="BY60" s="262"/>
      <c r="BZ60" s="262"/>
      <c r="CA60" s="262"/>
      <c r="CB60" s="262"/>
      <c r="CC60" s="262"/>
      <c r="CD60" s="262"/>
      <c r="CE60" s="259"/>
      <c r="CF60" s="259"/>
      <c r="CG60" s="259"/>
      <c r="CH60" s="259"/>
      <c r="CI60" s="259"/>
      <c r="CJ60" s="259"/>
      <c r="CK60" s="259"/>
      <c r="CL60" s="259"/>
      <c r="CM60" s="259"/>
      <c r="CN60" s="260"/>
      <c r="CO60" s="261"/>
      <c r="CP60" s="261"/>
      <c r="CQ60" s="261"/>
      <c r="CR60" s="261"/>
      <c r="CS60" s="261"/>
      <c r="CT60" s="261"/>
      <c r="CU60" s="261"/>
    </row>
    <row r="61" spans="1:99" ht="12.75">
      <c r="A61" s="256" t="s">
        <v>344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8"/>
      <c r="AA61" s="243" t="s">
        <v>57</v>
      </c>
      <c r="AB61" s="244"/>
      <c r="AC61" s="244"/>
      <c r="AD61" s="244"/>
      <c r="AE61" s="244"/>
      <c r="AF61" s="244"/>
      <c r="AG61" s="244"/>
      <c r="AH61" s="244"/>
      <c r="AI61" s="245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32">
        <f>BV56</f>
        <v>392200</v>
      </c>
      <c r="BW61" s="233"/>
      <c r="BX61" s="233"/>
      <c r="BY61" s="233"/>
      <c r="BZ61" s="233"/>
      <c r="CA61" s="233"/>
      <c r="CB61" s="233"/>
      <c r="CC61" s="233"/>
      <c r="CD61" s="234"/>
      <c r="CE61" s="235" t="s">
        <v>345</v>
      </c>
      <c r="CF61" s="235"/>
      <c r="CG61" s="235"/>
      <c r="CH61" s="235"/>
      <c r="CI61" s="235"/>
      <c r="CJ61" s="235"/>
      <c r="CK61" s="235"/>
      <c r="CL61" s="235"/>
      <c r="CM61" s="235"/>
      <c r="CN61" s="236" t="s">
        <v>345</v>
      </c>
      <c r="CO61" s="235"/>
      <c r="CP61" s="235"/>
      <c r="CQ61" s="235"/>
      <c r="CR61" s="235"/>
      <c r="CS61" s="235"/>
      <c r="CT61" s="235"/>
      <c r="CU61" s="235"/>
    </row>
    <row r="62" spans="1:99" ht="24.75" customHeight="1">
      <c r="A62" s="253" t="s">
        <v>348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5"/>
      <c r="V62" s="247"/>
      <c r="W62" s="247"/>
      <c r="X62" s="247"/>
      <c r="Y62" s="247"/>
      <c r="Z62" s="247"/>
      <c r="AA62" s="247" t="s">
        <v>63</v>
      </c>
      <c r="AB62" s="247"/>
      <c r="AC62" s="247"/>
      <c r="AD62" s="247"/>
      <c r="AE62" s="247"/>
      <c r="AF62" s="247"/>
      <c r="AG62" s="247"/>
      <c r="AH62" s="247"/>
      <c r="AI62" s="247"/>
      <c r="AJ62" s="247" t="s">
        <v>65</v>
      </c>
      <c r="AK62" s="247"/>
      <c r="AL62" s="247"/>
      <c r="AM62" s="247"/>
      <c r="AN62" s="247"/>
      <c r="AO62" s="247"/>
      <c r="AP62" s="247"/>
      <c r="AQ62" s="247"/>
      <c r="AR62" s="247"/>
      <c r="AS62" s="247" t="s">
        <v>349</v>
      </c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8">
        <f>BV63+BV64+BV65+BV66+BV67</f>
        <v>50000</v>
      </c>
      <c r="BW62" s="248"/>
      <c r="BX62" s="248"/>
      <c r="BY62" s="248"/>
      <c r="BZ62" s="248"/>
      <c r="CA62" s="248"/>
      <c r="CB62" s="248"/>
      <c r="CC62" s="248"/>
      <c r="CD62" s="248"/>
      <c r="CE62" s="249"/>
      <c r="CF62" s="249"/>
      <c r="CG62" s="249"/>
      <c r="CH62" s="249"/>
      <c r="CI62" s="249"/>
      <c r="CJ62" s="249"/>
      <c r="CK62" s="249"/>
      <c r="CL62" s="249"/>
      <c r="CM62" s="249"/>
      <c r="CN62" s="245"/>
      <c r="CO62" s="247"/>
      <c r="CP62" s="247"/>
      <c r="CQ62" s="247"/>
      <c r="CR62" s="247"/>
      <c r="CS62" s="247"/>
      <c r="CT62" s="247"/>
      <c r="CU62" s="247"/>
    </row>
    <row r="63" spans="1:99" ht="26.25" customHeight="1">
      <c r="A63" s="250" t="s">
        <v>341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61"/>
      <c r="W63" s="261"/>
      <c r="X63" s="261"/>
      <c r="Y63" s="261"/>
      <c r="Z63" s="261"/>
      <c r="AA63" s="261" t="s">
        <v>63</v>
      </c>
      <c r="AB63" s="261"/>
      <c r="AC63" s="261"/>
      <c r="AD63" s="261"/>
      <c r="AE63" s="261"/>
      <c r="AF63" s="261"/>
      <c r="AG63" s="261"/>
      <c r="AH63" s="261"/>
      <c r="AI63" s="261"/>
      <c r="AJ63" s="261" t="s">
        <v>65</v>
      </c>
      <c r="AK63" s="261"/>
      <c r="AL63" s="261"/>
      <c r="AM63" s="261"/>
      <c r="AN63" s="261"/>
      <c r="AO63" s="261"/>
      <c r="AP63" s="261"/>
      <c r="AQ63" s="261"/>
      <c r="AR63" s="261"/>
      <c r="AS63" s="261" t="s">
        <v>349</v>
      </c>
      <c r="AT63" s="261"/>
      <c r="AU63" s="261"/>
      <c r="AV63" s="261"/>
      <c r="AW63" s="261"/>
      <c r="AX63" s="261"/>
      <c r="AY63" s="261"/>
      <c r="AZ63" s="261"/>
      <c r="BA63" s="261"/>
      <c r="BB63" s="261"/>
      <c r="BC63" s="261" t="s">
        <v>121</v>
      </c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2">
        <v>10000</v>
      </c>
      <c r="BW63" s="262"/>
      <c r="BX63" s="262"/>
      <c r="BY63" s="262"/>
      <c r="BZ63" s="262"/>
      <c r="CA63" s="262"/>
      <c r="CB63" s="262"/>
      <c r="CC63" s="262"/>
      <c r="CD63" s="262"/>
      <c r="CE63" s="259"/>
      <c r="CF63" s="259"/>
      <c r="CG63" s="259"/>
      <c r="CH63" s="259"/>
      <c r="CI63" s="259"/>
      <c r="CJ63" s="259"/>
      <c r="CK63" s="259"/>
      <c r="CL63" s="259"/>
      <c r="CM63" s="259"/>
      <c r="CN63" s="260"/>
      <c r="CO63" s="261"/>
      <c r="CP63" s="261"/>
      <c r="CQ63" s="261"/>
      <c r="CR63" s="261"/>
      <c r="CS63" s="261"/>
      <c r="CT63" s="261"/>
      <c r="CU63" s="261"/>
    </row>
    <row r="64" spans="1:99" ht="12.75">
      <c r="A64" s="250" t="s">
        <v>336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61"/>
      <c r="W64" s="261"/>
      <c r="X64" s="261"/>
      <c r="Y64" s="261"/>
      <c r="Z64" s="261"/>
      <c r="AA64" s="261" t="s">
        <v>63</v>
      </c>
      <c r="AB64" s="261"/>
      <c r="AC64" s="261"/>
      <c r="AD64" s="261"/>
      <c r="AE64" s="261"/>
      <c r="AF64" s="261"/>
      <c r="AG64" s="261"/>
      <c r="AH64" s="261"/>
      <c r="AI64" s="261"/>
      <c r="AJ64" s="261" t="s">
        <v>65</v>
      </c>
      <c r="AK64" s="261"/>
      <c r="AL64" s="261"/>
      <c r="AM64" s="261"/>
      <c r="AN64" s="261"/>
      <c r="AO64" s="261"/>
      <c r="AP64" s="261"/>
      <c r="AQ64" s="261"/>
      <c r="AR64" s="261"/>
      <c r="AS64" s="261" t="s">
        <v>349</v>
      </c>
      <c r="AT64" s="261"/>
      <c r="AU64" s="261"/>
      <c r="AV64" s="261"/>
      <c r="AW64" s="261"/>
      <c r="AX64" s="261"/>
      <c r="AY64" s="261"/>
      <c r="AZ64" s="261"/>
      <c r="BA64" s="261"/>
      <c r="BB64" s="261"/>
      <c r="BC64" s="261" t="s">
        <v>121</v>
      </c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2">
        <v>10000</v>
      </c>
      <c r="BW64" s="262"/>
      <c r="BX64" s="262"/>
      <c r="BY64" s="262"/>
      <c r="BZ64" s="262"/>
      <c r="CA64" s="262"/>
      <c r="CB64" s="262"/>
      <c r="CC64" s="262"/>
      <c r="CD64" s="262"/>
      <c r="CE64" s="259"/>
      <c r="CF64" s="259"/>
      <c r="CG64" s="259"/>
      <c r="CH64" s="259"/>
      <c r="CI64" s="259"/>
      <c r="CJ64" s="259"/>
      <c r="CK64" s="259"/>
      <c r="CL64" s="259"/>
      <c r="CM64" s="259"/>
      <c r="CN64" s="260"/>
      <c r="CO64" s="261"/>
      <c r="CP64" s="261"/>
      <c r="CQ64" s="261"/>
      <c r="CR64" s="261"/>
      <c r="CS64" s="261"/>
      <c r="CT64" s="261"/>
      <c r="CU64" s="261"/>
    </row>
    <row r="65" spans="1:99" ht="12.75">
      <c r="A65" s="250" t="s">
        <v>333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61"/>
      <c r="W65" s="261"/>
      <c r="X65" s="261"/>
      <c r="Y65" s="261"/>
      <c r="Z65" s="261"/>
      <c r="AA65" s="261" t="s">
        <v>63</v>
      </c>
      <c r="AB65" s="261"/>
      <c r="AC65" s="261"/>
      <c r="AD65" s="261"/>
      <c r="AE65" s="261"/>
      <c r="AF65" s="261"/>
      <c r="AG65" s="261"/>
      <c r="AH65" s="261"/>
      <c r="AI65" s="261"/>
      <c r="AJ65" s="261" t="s">
        <v>65</v>
      </c>
      <c r="AK65" s="261"/>
      <c r="AL65" s="261"/>
      <c r="AM65" s="261"/>
      <c r="AN65" s="261"/>
      <c r="AO65" s="261"/>
      <c r="AP65" s="261"/>
      <c r="AQ65" s="261"/>
      <c r="AR65" s="261"/>
      <c r="AS65" s="261" t="s">
        <v>349</v>
      </c>
      <c r="AT65" s="261"/>
      <c r="AU65" s="261"/>
      <c r="AV65" s="261"/>
      <c r="AW65" s="261"/>
      <c r="AX65" s="261"/>
      <c r="AY65" s="261"/>
      <c r="AZ65" s="261"/>
      <c r="BA65" s="261"/>
      <c r="BB65" s="261"/>
      <c r="BC65" s="261" t="s">
        <v>121</v>
      </c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2">
        <v>10000</v>
      </c>
      <c r="BW65" s="262"/>
      <c r="BX65" s="262"/>
      <c r="BY65" s="262"/>
      <c r="BZ65" s="262"/>
      <c r="CA65" s="262"/>
      <c r="CB65" s="262"/>
      <c r="CC65" s="262"/>
      <c r="CD65" s="262"/>
      <c r="CE65" s="259"/>
      <c r="CF65" s="259"/>
      <c r="CG65" s="259"/>
      <c r="CH65" s="259"/>
      <c r="CI65" s="259"/>
      <c r="CJ65" s="259"/>
      <c r="CK65" s="259"/>
      <c r="CL65" s="259"/>
      <c r="CM65" s="259"/>
      <c r="CN65" s="260"/>
      <c r="CO65" s="261"/>
      <c r="CP65" s="261"/>
      <c r="CQ65" s="261"/>
      <c r="CR65" s="261"/>
      <c r="CS65" s="261"/>
      <c r="CT65" s="261"/>
      <c r="CU65" s="261"/>
    </row>
    <row r="66" spans="1:99" ht="26.25" customHeight="1">
      <c r="A66" s="250" t="s">
        <v>342</v>
      </c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61"/>
      <c r="W66" s="261"/>
      <c r="X66" s="261"/>
      <c r="Y66" s="261"/>
      <c r="Z66" s="261"/>
      <c r="AA66" s="261" t="s">
        <v>63</v>
      </c>
      <c r="AB66" s="261"/>
      <c r="AC66" s="261"/>
      <c r="AD66" s="261"/>
      <c r="AE66" s="261"/>
      <c r="AF66" s="261"/>
      <c r="AG66" s="261"/>
      <c r="AH66" s="261"/>
      <c r="AI66" s="261"/>
      <c r="AJ66" s="261" t="s">
        <v>65</v>
      </c>
      <c r="AK66" s="261"/>
      <c r="AL66" s="261"/>
      <c r="AM66" s="261"/>
      <c r="AN66" s="261"/>
      <c r="AO66" s="261"/>
      <c r="AP66" s="261"/>
      <c r="AQ66" s="261"/>
      <c r="AR66" s="261"/>
      <c r="AS66" s="261" t="s">
        <v>349</v>
      </c>
      <c r="AT66" s="261"/>
      <c r="AU66" s="261"/>
      <c r="AV66" s="261"/>
      <c r="AW66" s="261"/>
      <c r="AX66" s="261"/>
      <c r="AY66" s="261"/>
      <c r="AZ66" s="261"/>
      <c r="BA66" s="261"/>
      <c r="BB66" s="261"/>
      <c r="BC66" s="261" t="s">
        <v>121</v>
      </c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2">
        <v>10000</v>
      </c>
      <c r="BW66" s="262"/>
      <c r="BX66" s="262"/>
      <c r="BY66" s="262"/>
      <c r="BZ66" s="262"/>
      <c r="CA66" s="262"/>
      <c r="CB66" s="262"/>
      <c r="CC66" s="262"/>
      <c r="CD66" s="262"/>
      <c r="CE66" s="259"/>
      <c r="CF66" s="259"/>
      <c r="CG66" s="259"/>
      <c r="CH66" s="259"/>
      <c r="CI66" s="259"/>
      <c r="CJ66" s="259"/>
      <c r="CK66" s="259"/>
      <c r="CL66" s="259"/>
      <c r="CM66" s="259"/>
      <c r="CN66" s="260"/>
      <c r="CO66" s="261"/>
      <c r="CP66" s="261"/>
      <c r="CQ66" s="261"/>
      <c r="CR66" s="261"/>
      <c r="CS66" s="261"/>
      <c r="CT66" s="261"/>
      <c r="CU66" s="261"/>
    </row>
    <row r="67" spans="1:99" ht="26.25" customHeight="1">
      <c r="A67" s="250" t="s">
        <v>343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61"/>
      <c r="W67" s="261"/>
      <c r="X67" s="261"/>
      <c r="Y67" s="261"/>
      <c r="Z67" s="261"/>
      <c r="AA67" s="261" t="s">
        <v>63</v>
      </c>
      <c r="AB67" s="261"/>
      <c r="AC67" s="261"/>
      <c r="AD67" s="261"/>
      <c r="AE67" s="261"/>
      <c r="AF67" s="261"/>
      <c r="AG67" s="261"/>
      <c r="AH67" s="261"/>
      <c r="AI67" s="261"/>
      <c r="AJ67" s="261" t="s">
        <v>65</v>
      </c>
      <c r="AK67" s="261"/>
      <c r="AL67" s="261"/>
      <c r="AM67" s="261"/>
      <c r="AN67" s="261"/>
      <c r="AO67" s="261"/>
      <c r="AP67" s="261"/>
      <c r="AQ67" s="261"/>
      <c r="AR67" s="261"/>
      <c r="AS67" s="261" t="s">
        <v>349</v>
      </c>
      <c r="AT67" s="261"/>
      <c r="AU67" s="261"/>
      <c r="AV67" s="261"/>
      <c r="AW67" s="261"/>
      <c r="AX67" s="261"/>
      <c r="AY67" s="261"/>
      <c r="AZ67" s="261"/>
      <c r="BA67" s="261"/>
      <c r="BB67" s="261"/>
      <c r="BC67" s="261" t="s">
        <v>121</v>
      </c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2">
        <v>10000</v>
      </c>
      <c r="BW67" s="262"/>
      <c r="BX67" s="262"/>
      <c r="BY67" s="262"/>
      <c r="BZ67" s="262"/>
      <c r="CA67" s="262"/>
      <c r="CB67" s="262"/>
      <c r="CC67" s="262"/>
      <c r="CD67" s="262"/>
      <c r="CE67" s="259"/>
      <c r="CF67" s="259"/>
      <c r="CG67" s="259"/>
      <c r="CH67" s="259"/>
      <c r="CI67" s="259"/>
      <c r="CJ67" s="259"/>
      <c r="CK67" s="259"/>
      <c r="CL67" s="259"/>
      <c r="CM67" s="259"/>
      <c r="CN67" s="260"/>
      <c r="CO67" s="261"/>
      <c r="CP67" s="261"/>
      <c r="CQ67" s="261"/>
      <c r="CR67" s="261"/>
      <c r="CS67" s="261"/>
      <c r="CT67" s="261"/>
      <c r="CU67" s="261"/>
    </row>
    <row r="68" spans="1:99" ht="27" customHeight="1">
      <c r="A68" s="253" t="s">
        <v>350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5"/>
      <c r="V68" s="247"/>
      <c r="W68" s="247"/>
      <c r="X68" s="247"/>
      <c r="Y68" s="247"/>
      <c r="Z68" s="247"/>
      <c r="AA68" s="247" t="s">
        <v>63</v>
      </c>
      <c r="AB68" s="247"/>
      <c r="AC68" s="247"/>
      <c r="AD68" s="247"/>
      <c r="AE68" s="247"/>
      <c r="AF68" s="247"/>
      <c r="AG68" s="247"/>
      <c r="AH68" s="247"/>
      <c r="AI68" s="247"/>
      <c r="AJ68" s="247" t="s">
        <v>80</v>
      </c>
      <c r="AK68" s="247"/>
      <c r="AL68" s="247"/>
      <c r="AM68" s="247"/>
      <c r="AN68" s="247"/>
      <c r="AO68" s="247"/>
      <c r="AP68" s="247"/>
      <c r="AQ68" s="247"/>
      <c r="AR68" s="247"/>
      <c r="AS68" s="247" t="s">
        <v>351</v>
      </c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8">
        <f>BV69+BV70+BV71+BV72+BV73</f>
        <v>4500</v>
      </c>
      <c r="BW68" s="248"/>
      <c r="BX68" s="248"/>
      <c r="BY68" s="248"/>
      <c r="BZ68" s="248"/>
      <c r="CA68" s="248"/>
      <c r="CB68" s="248"/>
      <c r="CC68" s="248"/>
      <c r="CD68" s="248"/>
      <c r="CE68" s="249"/>
      <c r="CF68" s="249"/>
      <c r="CG68" s="249"/>
      <c r="CH68" s="249"/>
      <c r="CI68" s="249"/>
      <c r="CJ68" s="249"/>
      <c r="CK68" s="249"/>
      <c r="CL68" s="249"/>
      <c r="CM68" s="249"/>
      <c r="CN68" s="245"/>
      <c r="CO68" s="247"/>
      <c r="CP68" s="247"/>
      <c r="CQ68" s="247"/>
      <c r="CR68" s="247"/>
      <c r="CS68" s="247"/>
      <c r="CT68" s="247"/>
      <c r="CU68" s="247"/>
    </row>
    <row r="69" spans="1:99" ht="24.75" customHeight="1">
      <c r="A69" s="250" t="s">
        <v>341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61"/>
      <c r="W69" s="261"/>
      <c r="X69" s="261"/>
      <c r="Y69" s="261"/>
      <c r="Z69" s="261"/>
      <c r="AA69" s="261" t="s">
        <v>63</v>
      </c>
      <c r="AB69" s="261"/>
      <c r="AC69" s="261"/>
      <c r="AD69" s="261"/>
      <c r="AE69" s="261"/>
      <c r="AF69" s="261"/>
      <c r="AG69" s="261"/>
      <c r="AH69" s="261"/>
      <c r="AI69" s="261"/>
      <c r="AJ69" s="261" t="s">
        <v>80</v>
      </c>
      <c r="AK69" s="261"/>
      <c r="AL69" s="261"/>
      <c r="AM69" s="261"/>
      <c r="AN69" s="261"/>
      <c r="AO69" s="261"/>
      <c r="AP69" s="261"/>
      <c r="AQ69" s="261"/>
      <c r="AR69" s="261"/>
      <c r="AS69" s="261" t="s">
        <v>351</v>
      </c>
      <c r="AT69" s="261"/>
      <c r="AU69" s="261"/>
      <c r="AV69" s="261"/>
      <c r="AW69" s="261"/>
      <c r="AX69" s="261"/>
      <c r="AY69" s="261"/>
      <c r="AZ69" s="261"/>
      <c r="BA69" s="261"/>
      <c r="BB69" s="261"/>
      <c r="BC69" s="261" t="s">
        <v>121</v>
      </c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2">
        <v>0</v>
      </c>
      <c r="BW69" s="262"/>
      <c r="BX69" s="262"/>
      <c r="BY69" s="262"/>
      <c r="BZ69" s="262"/>
      <c r="CA69" s="262"/>
      <c r="CB69" s="262"/>
      <c r="CC69" s="262"/>
      <c r="CD69" s="262"/>
      <c r="CE69" s="259"/>
      <c r="CF69" s="259"/>
      <c r="CG69" s="259"/>
      <c r="CH69" s="259"/>
      <c r="CI69" s="259"/>
      <c r="CJ69" s="259"/>
      <c r="CK69" s="259"/>
      <c r="CL69" s="259"/>
      <c r="CM69" s="259"/>
      <c r="CN69" s="260"/>
      <c r="CO69" s="261"/>
      <c r="CP69" s="261"/>
      <c r="CQ69" s="261"/>
      <c r="CR69" s="261"/>
      <c r="CS69" s="261"/>
      <c r="CT69" s="261"/>
      <c r="CU69" s="261"/>
    </row>
    <row r="70" spans="1:99" ht="12.75">
      <c r="A70" s="250" t="s">
        <v>336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61"/>
      <c r="W70" s="261"/>
      <c r="X70" s="261"/>
      <c r="Y70" s="261"/>
      <c r="Z70" s="261"/>
      <c r="AA70" s="261" t="s">
        <v>63</v>
      </c>
      <c r="AB70" s="261"/>
      <c r="AC70" s="261"/>
      <c r="AD70" s="261"/>
      <c r="AE70" s="261"/>
      <c r="AF70" s="261"/>
      <c r="AG70" s="261"/>
      <c r="AH70" s="261"/>
      <c r="AI70" s="261"/>
      <c r="AJ70" s="261" t="s">
        <v>80</v>
      </c>
      <c r="AK70" s="261"/>
      <c r="AL70" s="261"/>
      <c r="AM70" s="261"/>
      <c r="AN70" s="261"/>
      <c r="AO70" s="261"/>
      <c r="AP70" s="261"/>
      <c r="AQ70" s="261"/>
      <c r="AR70" s="261"/>
      <c r="AS70" s="261" t="s">
        <v>351</v>
      </c>
      <c r="AT70" s="261"/>
      <c r="AU70" s="261"/>
      <c r="AV70" s="261"/>
      <c r="AW70" s="261"/>
      <c r="AX70" s="261"/>
      <c r="AY70" s="261"/>
      <c r="AZ70" s="261"/>
      <c r="BA70" s="261"/>
      <c r="BB70" s="261"/>
      <c r="BC70" s="261" t="s">
        <v>121</v>
      </c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2">
        <v>0</v>
      </c>
      <c r="BW70" s="262"/>
      <c r="BX70" s="262"/>
      <c r="BY70" s="262"/>
      <c r="BZ70" s="262"/>
      <c r="CA70" s="262"/>
      <c r="CB70" s="262"/>
      <c r="CC70" s="262"/>
      <c r="CD70" s="262"/>
      <c r="CE70" s="259"/>
      <c r="CF70" s="259"/>
      <c r="CG70" s="259"/>
      <c r="CH70" s="259"/>
      <c r="CI70" s="259"/>
      <c r="CJ70" s="259"/>
      <c r="CK70" s="259"/>
      <c r="CL70" s="259"/>
      <c r="CM70" s="259"/>
      <c r="CN70" s="260"/>
      <c r="CO70" s="261"/>
      <c r="CP70" s="261"/>
      <c r="CQ70" s="261"/>
      <c r="CR70" s="261"/>
      <c r="CS70" s="261"/>
      <c r="CT70" s="261"/>
      <c r="CU70" s="261"/>
    </row>
    <row r="71" spans="1:99" ht="12.75">
      <c r="A71" s="250" t="s">
        <v>333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61"/>
      <c r="W71" s="261"/>
      <c r="X71" s="261"/>
      <c r="Y71" s="261"/>
      <c r="Z71" s="261"/>
      <c r="AA71" s="261" t="s">
        <v>63</v>
      </c>
      <c r="AB71" s="261"/>
      <c r="AC71" s="261"/>
      <c r="AD71" s="261"/>
      <c r="AE71" s="261"/>
      <c r="AF71" s="261"/>
      <c r="AG71" s="261"/>
      <c r="AH71" s="261"/>
      <c r="AI71" s="261"/>
      <c r="AJ71" s="261" t="s">
        <v>80</v>
      </c>
      <c r="AK71" s="261"/>
      <c r="AL71" s="261"/>
      <c r="AM71" s="261"/>
      <c r="AN71" s="261"/>
      <c r="AO71" s="261"/>
      <c r="AP71" s="261"/>
      <c r="AQ71" s="261"/>
      <c r="AR71" s="261"/>
      <c r="AS71" s="261" t="s">
        <v>351</v>
      </c>
      <c r="AT71" s="261"/>
      <c r="AU71" s="261"/>
      <c r="AV71" s="261"/>
      <c r="AW71" s="261"/>
      <c r="AX71" s="261"/>
      <c r="AY71" s="261"/>
      <c r="AZ71" s="261"/>
      <c r="BA71" s="261"/>
      <c r="BB71" s="261"/>
      <c r="BC71" s="261" t="s">
        <v>121</v>
      </c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2">
        <v>0</v>
      </c>
      <c r="BW71" s="262"/>
      <c r="BX71" s="262"/>
      <c r="BY71" s="262"/>
      <c r="BZ71" s="262"/>
      <c r="CA71" s="262"/>
      <c r="CB71" s="262"/>
      <c r="CC71" s="262"/>
      <c r="CD71" s="262"/>
      <c r="CE71" s="259"/>
      <c r="CF71" s="259"/>
      <c r="CG71" s="259"/>
      <c r="CH71" s="259"/>
      <c r="CI71" s="259"/>
      <c r="CJ71" s="259"/>
      <c r="CK71" s="259"/>
      <c r="CL71" s="259"/>
      <c r="CM71" s="259"/>
      <c r="CN71" s="260"/>
      <c r="CO71" s="261"/>
      <c r="CP71" s="261"/>
      <c r="CQ71" s="261"/>
      <c r="CR71" s="261"/>
      <c r="CS71" s="261"/>
      <c r="CT71" s="261"/>
      <c r="CU71" s="261"/>
    </row>
    <row r="72" spans="1:99" ht="25.5" customHeight="1">
      <c r="A72" s="250" t="s">
        <v>342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61"/>
      <c r="W72" s="261"/>
      <c r="X72" s="261"/>
      <c r="Y72" s="261"/>
      <c r="Z72" s="261"/>
      <c r="AA72" s="261" t="s">
        <v>63</v>
      </c>
      <c r="AB72" s="261"/>
      <c r="AC72" s="261"/>
      <c r="AD72" s="261"/>
      <c r="AE72" s="261"/>
      <c r="AF72" s="261"/>
      <c r="AG72" s="261"/>
      <c r="AH72" s="261"/>
      <c r="AI72" s="261"/>
      <c r="AJ72" s="261" t="s">
        <v>80</v>
      </c>
      <c r="AK72" s="261"/>
      <c r="AL72" s="261"/>
      <c r="AM72" s="261"/>
      <c r="AN72" s="261"/>
      <c r="AO72" s="261"/>
      <c r="AP72" s="261"/>
      <c r="AQ72" s="261"/>
      <c r="AR72" s="261"/>
      <c r="AS72" s="261" t="s">
        <v>351</v>
      </c>
      <c r="AT72" s="261"/>
      <c r="AU72" s="261"/>
      <c r="AV72" s="261"/>
      <c r="AW72" s="261"/>
      <c r="AX72" s="261"/>
      <c r="AY72" s="261"/>
      <c r="AZ72" s="261"/>
      <c r="BA72" s="261"/>
      <c r="BB72" s="261"/>
      <c r="BC72" s="261" t="s">
        <v>121</v>
      </c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2">
        <v>0</v>
      </c>
      <c r="BW72" s="262"/>
      <c r="BX72" s="262"/>
      <c r="BY72" s="262"/>
      <c r="BZ72" s="262"/>
      <c r="CA72" s="262"/>
      <c r="CB72" s="262"/>
      <c r="CC72" s="262"/>
      <c r="CD72" s="262"/>
      <c r="CE72" s="259"/>
      <c r="CF72" s="259"/>
      <c r="CG72" s="259"/>
      <c r="CH72" s="259"/>
      <c r="CI72" s="259"/>
      <c r="CJ72" s="259"/>
      <c r="CK72" s="259"/>
      <c r="CL72" s="259"/>
      <c r="CM72" s="259"/>
      <c r="CN72" s="260"/>
      <c r="CO72" s="261"/>
      <c r="CP72" s="261"/>
      <c r="CQ72" s="261"/>
      <c r="CR72" s="261"/>
      <c r="CS72" s="261"/>
      <c r="CT72" s="261"/>
      <c r="CU72" s="261"/>
    </row>
    <row r="73" spans="1:99" ht="26.25" customHeight="1">
      <c r="A73" s="250" t="s">
        <v>343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61"/>
      <c r="W73" s="261"/>
      <c r="X73" s="261"/>
      <c r="Y73" s="261"/>
      <c r="Z73" s="261"/>
      <c r="AA73" s="261" t="s">
        <v>63</v>
      </c>
      <c r="AB73" s="261"/>
      <c r="AC73" s="261"/>
      <c r="AD73" s="261"/>
      <c r="AE73" s="261"/>
      <c r="AF73" s="261"/>
      <c r="AG73" s="261"/>
      <c r="AH73" s="261"/>
      <c r="AI73" s="261"/>
      <c r="AJ73" s="261" t="s">
        <v>80</v>
      </c>
      <c r="AK73" s="261"/>
      <c r="AL73" s="261"/>
      <c r="AM73" s="261"/>
      <c r="AN73" s="261"/>
      <c r="AO73" s="261"/>
      <c r="AP73" s="261"/>
      <c r="AQ73" s="261"/>
      <c r="AR73" s="261"/>
      <c r="AS73" s="261" t="s">
        <v>351</v>
      </c>
      <c r="AT73" s="261"/>
      <c r="AU73" s="261"/>
      <c r="AV73" s="261"/>
      <c r="AW73" s="261"/>
      <c r="AX73" s="261"/>
      <c r="AY73" s="261"/>
      <c r="AZ73" s="261"/>
      <c r="BA73" s="261"/>
      <c r="BB73" s="261"/>
      <c r="BC73" s="261" t="s">
        <v>121</v>
      </c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2">
        <v>4500</v>
      </c>
      <c r="BW73" s="262"/>
      <c r="BX73" s="262"/>
      <c r="BY73" s="262"/>
      <c r="BZ73" s="262"/>
      <c r="CA73" s="262"/>
      <c r="CB73" s="262"/>
      <c r="CC73" s="262"/>
      <c r="CD73" s="262"/>
      <c r="CE73" s="259"/>
      <c r="CF73" s="259"/>
      <c r="CG73" s="259"/>
      <c r="CH73" s="259"/>
      <c r="CI73" s="259"/>
      <c r="CJ73" s="259"/>
      <c r="CK73" s="259"/>
      <c r="CL73" s="259"/>
      <c r="CM73" s="259"/>
      <c r="CN73" s="260"/>
      <c r="CO73" s="261"/>
      <c r="CP73" s="261"/>
      <c r="CQ73" s="261"/>
      <c r="CR73" s="261"/>
      <c r="CS73" s="261"/>
      <c r="CT73" s="261"/>
      <c r="CU73" s="261"/>
    </row>
    <row r="74" spans="1:99" ht="12.75">
      <c r="A74" s="271" t="s">
        <v>352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47"/>
      <c r="W74" s="247"/>
      <c r="X74" s="247"/>
      <c r="Y74" s="247"/>
      <c r="Z74" s="247"/>
      <c r="AA74" s="247" t="s">
        <v>63</v>
      </c>
      <c r="AB74" s="247"/>
      <c r="AC74" s="247"/>
      <c r="AD74" s="247"/>
      <c r="AE74" s="247"/>
      <c r="AF74" s="247"/>
      <c r="AG74" s="247"/>
      <c r="AH74" s="247"/>
      <c r="AI74" s="247"/>
      <c r="AJ74" s="247" t="s">
        <v>80</v>
      </c>
      <c r="AK74" s="247"/>
      <c r="AL74" s="247"/>
      <c r="AM74" s="247"/>
      <c r="AN74" s="247"/>
      <c r="AO74" s="247"/>
      <c r="AP74" s="247"/>
      <c r="AQ74" s="247"/>
      <c r="AR74" s="247"/>
      <c r="AS74" s="247" t="s">
        <v>353</v>
      </c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8">
        <f>BV75+BV76+BV77+BV78+BV79</f>
        <v>4500</v>
      </c>
      <c r="BW74" s="248"/>
      <c r="BX74" s="248"/>
      <c r="BY74" s="248"/>
      <c r="BZ74" s="248"/>
      <c r="CA74" s="248"/>
      <c r="CB74" s="248"/>
      <c r="CC74" s="248"/>
      <c r="CD74" s="248"/>
      <c r="CE74" s="249"/>
      <c r="CF74" s="249"/>
      <c r="CG74" s="249"/>
      <c r="CH74" s="249"/>
      <c r="CI74" s="249"/>
      <c r="CJ74" s="249"/>
      <c r="CK74" s="249"/>
      <c r="CL74" s="249"/>
      <c r="CM74" s="249"/>
      <c r="CN74" s="245"/>
      <c r="CO74" s="247"/>
      <c r="CP74" s="247"/>
      <c r="CQ74" s="247"/>
      <c r="CR74" s="247"/>
      <c r="CS74" s="247"/>
      <c r="CT74" s="247"/>
      <c r="CU74" s="247"/>
    </row>
    <row r="75" spans="1:99" ht="25.5" customHeight="1">
      <c r="A75" s="250" t="s">
        <v>341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61"/>
      <c r="W75" s="261"/>
      <c r="X75" s="261"/>
      <c r="Y75" s="261"/>
      <c r="Z75" s="261"/>
      <c r="AA75" s="261" t="s">
        <v>63</v>
      </c>
      <c r="AB75" s="261"/>
      <c r="AC75" s="261"/>
      <c r="AD75" s="261"/>
      <c r="AE75" s="261"/>
      <c r="AF75" s="261"/>
      <c r="AG75" s="261"/>
      <c r="AH75" s="261"/>
      <c r="AI75" s="261"/>
      <c r="AJ75" s="261" t="s">
        <v>80</v>
      </c>
      <c r="AK75" s="261"/>
      <c r="AL75" s="261"/>
      <c r="AM75" s="261"/>
      <c r="AN75" s="261"/>
      <c r="AO75" s="261"/>
      <c r="AP75" s="261"/>
      <c r="AQ75" s="261"/>
      <c r="AR75" s="261"/>
      <c r="AS75" s="261" t="s">
        <v>353</v>
      </c>
      <c r="AT75" s="261"/>
      <c r="AU75" s="261"/>
      <c r="AV75" s="261"/>
      <c r="AW75" s="261"/>
      <c r="AX75" s="261"/>
      <c r="AY75" s="261"/>
      <c r="AZ75" s="261"/>
      <c r="BA75" s="261"/>
      <c r="BB75" s="261"/>
      <c r="BC75" s="261" t="s">
        <v>121</v>
      </c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2">
        <v>0</v>
      </c>
      <c r="BW75" s="262"/>
      <c r="BX75" s="262"/>
      <c r="BY75" s="262"/>
      <c r="BZ75" s="262"/>
      <c r="CA75" s="262"/>
      <c r="CB75" s="262"/>
      <c r="CC75" s="262"/>
      <c r="CD75" s="262"/>
      <c r="CE75" s="259"/>
      <c r="CF75" s="259"/>
      <c r="CG75" s="259"/>
      <c r="CH75" s="259"/>
      <c r="CI75" s="259"/>
      <c r="CJ75" s="259"/>
      <c r="CK75" s="259"/>
      <c r="CL75" s="259"/>
      <c r="CM75" s="259"/>
      <c r="CN75" s="260"/>
      <c r="CO75" s="261"/>
      <c r="CP75" s="261"/>
      <c r="CQ75" s="261"/>
      <c r="CR75" s="261"/>
      <c r="CS75" s="261"/>
      <c r="CT75" s="261"/>
      <c r="CU75" s="261"/>
    </row>
    <row r="76" spans="1:99" ht="12.75">
      <c r="A76" s="250" t="s">
        <v>336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61"/>
      <c r="W76" s="261"/>
      <c r="X76" s="261"/>
      <c r="Y76" s="261"/>
      <c r="Z76" s="261"/>
      <c r="AA76" s="261" t="s">
        <v>63</v>
      </c>
      <c r="AB76" s="261"/>
      <c r="AC76" s="261"/>
      <c r="AD76" s="261"/>
      <c r="AE76" s="261"/>
      <c r="AF76" s="261"/>
      <c r="AG76" s="261"/>
      <c r="AH76" s="261"/>
      <c r="AI76" s="261"/>
      <c r="AJ76" s="261" t="s">
        <v>80</v>
      </c>
      <c r="AK76" s="261"/>
      <c r="AL76" s="261"/>
      <c r="AM76" s="261"/>
      <c r="AN76" s="261"/>
      <c r="AO76" s="261"/>
      <c r="AP76" s="261"/>
      <c r="AQ76" s="261"/>
      <c r="AR76" s="261"/>
      <c r="AS76" s="261" t="s">
        <v>353</v>
      </c>
      <c r="AT76" s="261"/>
      <c r="AU76" s="261"/>
      <c r="AV76" s="261"/>
      <c r="AW76" s="261"/>
      <c r="AX76" s="261"/>
      <c r="AY76" s="261"/>
      <c r="AZ76" s="261"/>
      <c r="BA76" s="261"/>
      <c r="BB76" s="261"/>
      <c r="BC76" s="261" t="s">
        <v>121</v>
      </c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2">
        <v>0</v>
      </c>
      <c r="BW76" s="262"/>
      <c r="BX76" s="262"/>
      <c r="BY76" s="262"/>
      <c r="BZ76" s="262"/>
      <c r="CA76" s="262"/>
      <c r="CB76" s="262"/>
      <c r="CC76" s="262"/>
      <c r="CD76" s="262"/>
      <c r="CE76" s="259"/>
      <c r="CF76" s="259"/>
      <c r="CG76" s="259"/>
      <c r="CH76" s="259"/>
      <c r="CI76" s="259"/>
      <c r="CJ76" s="259"/>
      <c r="CK76" s="259"/>
      <c r="CL76" s="259"/>
      <c r="CM76" s="259"/>
      <c r="CN76" s="260"/>
      <c r="CO76" s="261"/>
      <c r="CP76" s="261"/>
      <c r="CQ76" s="261"/>
      <c r="CR76" s="261"/>
      <c r="CS76" s="261"/>
      <c r="CT76" s="261"/>
      <c r="CU76" s="261"/>
    </row>
    <row r="77" spans="1:99" ht="12.75">
      <c r="A77" s="250" t="s">
        <v>333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61"/>
      <c r="W77" s="261"/>
      <c r="X77" s="261"/>
      <c r="Y77" s="261"/>
      <c r="Z77" s="261"/>
      <c r="AA77" s="261" t="s">
        <v>63</v>
      </c>
      <c r="AB77" s="261"/>
      <c r="AC77" s="261"/>
      <c r="AD77" s="261"/>
      <c r="AE77" s="261"/>
      <c r="AF77" s="261"/>
      <c r="AG77" s="261"/>
      <c r="AH77" s="261"/>
      <c r="AI77" s="261"/>
      <c r="AJ77" s="261" t="s">
        <v>80</v>
      </c>
      <c r="AK77" s="261"/>
      <c r="AL77" s="261"/>
      <c r="AM77" s="261"/>
      <c r="AN77" s="261"/>
      <c r="AO77" s="261"/>
      <c r="AP77" s="261"/>
      <c r="AQ77" s="261"/>
      <c r="AR77" s="261"/>
      <c r="AS77" s="261" t="s">
        <v>353</v>
      </c>
      <c r="AT77" s="261"/>
      <c r="AU77" s="261"/>
      <c r="AV77" s="261"/>
      <c r="AW77" s="261"/>
      <c r="AX77" s="261"/>
      <c r="AY77" s="261"/>
      <c r="AZ77" s="261"/>
      <c r="BA77" s="261"/>
      <c r="BB77" s="261"/>
      <c r="BC77" s="261" t="s">
        <v>121</v>
      </c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2">
        <v>0</v>
      </c>
      <c r="BW77" s="262"/>
      <c r="BX77" s="262"/>
      <c r="BY77" s="262"/>
      <c r="BZ77" s="262"/>
      <c r="CA77" s="262"/>
      <c r="CB77" s="262"/>
      <c r="CC77" s="262"/>
      <c r="CD77" s="262"/>
      <c r="CE77" s="259"/>
      <c r="CF77" s="259"/>
      <c r="CG77" s="259"/>
      <c r="CH77" s="259"/>
      <c r="CI77" s="259"/>
      <c r="CJ77" s="259"/>
      <c r="CK77" s="259"/>
      <c r="CL77" s="259"/>
      <c r="CM77" s="259"/>
      <c r="CN77" s="260"/>
      <c r="CO77" s="261"/>
      <c r="CP77" s="261"/>
      <c r="CQ77" s="261"/>
      <c r="CR77" s="261"/>
      <c r="CS77" s="261"/>
      <c r="CT77" s="261"/>
      <c r="CU77" s="261"/>
    </row>
    <row r="78" spans="1:99" ht="27" customHeight="1">
      <c r="A78" s="250" t="s">
        <v>342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61"/>
      <c r="W78" s="261"/>
      <c r="X78" s="261"/>
      <c r="Y78" s="261"/>
      <c r="Z78" s="261"/>
      <c r="AA78" s="261" t="s">
        <v>63</v>
      </c>
      <c r="AB78" s="261"/>
      <c r="AC78" s="261"/>
      <c r="AD78" s="261"/>
      <c r="AE78" s="261"/>
      <c r="AF78" s="261"/>
      <c r="AG78" s="261"/>
      <c r="AH78" s="261"/>
      <c r="AI78" s="261"/>
      <c r="AJ78" s="261" t="s">
        <v>80</v>
      </c>
      <c r="AK78" s="261"/>
      <c r="AL78" s="261"/>
      <c r="AM78" s="261"/>
      <c r="AN78" s="261"/>
      <c r="AO78" s="261"/>
      <c r="AP78" s="261"/>
      <c r="AQ78" s="261"/>
      <c r="AR78" s="261"/>
      <c r="AS78" s="261" t="s">
        <v>353</v>
      </c>
      <c r="AT78" s="261"/>
      <c r="AU78" s="261"/>
      <c r="AV78" s="261"/>
      <c r="AW78" s="261"/>
      <c r="AX78" s="261"/>
      <c r="AY78" s="261"/>
      <c r="AZ78" s="261"/>
      <c r="BA78" s="261"/>
      <c r="BB78" s="261"/>
      <c r="BC78" s="261" t="s">
        <v>121</v>
      </c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2">
        <v>0</v>
      </c>
      <c r="BW78" s="262"/>
      <c r="BX78" s="262"/>
      <c r="BY78" s="262"/>
      <c r="BZ78" s="262"/>
      <c r="CA78" s="262"/>
      <c r="CB78" s="262"/>
      <c r="CC78" s="262"/>
      <c r="CD78" s="262"/>
      <c r="CE78" s="259"/>
      <c r="CF78" s="259"/>
      <c r="CG78" s="259"/>
      <c r="CH78" s="259"/>
      <c r="CI78" s="259"/>
      <c r="CJ78" s="259"/>
      <c r="CK78" s="259"/>
      <c r="CL78" s="259"/>
      <c r="CM78" s="259"/>
      <c r="CN78" s="260"/>
      <c r="CO78" s="261"/>
      <c r="CP78" s="261"/>
      <c r="CQ78" s="261"/>
      <c r="CR78" s="261"/>
      <c r="CS78" s="261"/>
      <c r="CT78" s="261"/>
      <c r="CU78" s="261"/>
    </row>
    <row r="79" spans="1:99" ht="24" customHeight="1">
      <c r="A79" s="250" t="s">
        <v>343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61"/>
      <c r="W79" s="261"/>
      <c r="X79" s="261"/>
      <c r="Y79" s="261"/>
      <c r="Z79" s="261"/>
      <c r="AA79" s="261" t="s">
        <v>63</v>
      </c>
      <c r="AB79" s="261"/>
      <c r="AC79" s="261"/>
      <c r="AD79" s="261"/>
      <c r="AE79" s="261"/>
      <c r="AF79" s="261"/>
      <c r="AG79" s="261"/>
      <c r="AH79" s="261"/>
      <c r="AI79" s="261"/>
      <c r="AJ79" s="261" t="s">
        <v>80</v>
      </c>
      <c r="AK79" s="261"/>
      <c r="AL79" s="261"/>
      <c r="AM79" s="261"/>
      <c r="AN79" s="261"/>
      <c r="AO79" s="261"/>
      <c r="AP79" s="261"/>
      <c r="AQ79" s="261"/>
      <c r="AR79" s="261"/>
      <c r="AS79" s="261" t="s">
        <v>353</v>
      </c>
      <c r="AT79" s="261"/>
      <c r="AU79" s="261"/>
      <c r="AV79" s="261"/>
      <c r="AW79" s="261"/>
      <c r="AX79" s="261"/>
      <c r="AY79" s="261"/>
      <c r="AZ79" s="261"/>
      <c r="BA79" s="261"/>
      <c r="BB79" s="261"/>
      <c r="BC79" s="261" t="s">
        <v>121</v>
      </c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2">
        <v>4500</v>
      </c>
      <c r="BW79" s="262"/>
      <c r="BX79" s="262"/>
      <c r="BY79" s="262"/>
      <c r="BZ79" s="262"/>
      <c r="CA79" s="262"/>
      <c r="CB79" s="262"/>
      <c r="CC79" s="262"/>
      <c r="CD79" s="262"/>
      <c r="CE79" s="259"/>
      <c r="CF79" s="259"/>
      <c r="CG79" s="259"/>
      <c r="CH79" s="259"/>
      <c r="CI79" s="259"/>
      <c r="CJ79" s="259"/>
      <c r="CK79" s="259"/>
      <c r="CL79" s="259"/>
      <c r="CM79" s="259"/>
      <c r="CN79" s="260"/>
      <c r="CO79" s="261"/>
      <c r="CP79" s="261"/>
      <c r="CQ79" s="261"/>
      <c r="CR79" s="261"/>
      <c r="CS79" s="261"/>
      <c r="CT79" s="261"/>
      <c r="CU79" s="261"/>
    </row>
    <row r="80" spans="1:99" ht="24.75" customHeight="1">
      <c r="A80" s="253" t="s">
        <v>354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5"/>
      <c r="V80" s="247"/>
      <c r="W80" s="247"/>
      <c r="X80" s="247"/>
      <c r="Y80" s="247"/>
      <c r="Z80" s="247"/>
      <c r="AA80" s="247" t="s">
        <v>63</v>
      </c>
      <c r="AB80" s="247"/>
      <c r="AC80" s="247"/>
      <c r="AD80" s="247"/>
      <c r="AE80" s="247"/>
      <c r="AF80" s="247"/>
      <c r="AG80" s="247"/>
      <c r="AH80" s="247"/>
      <c r="AI80" s="247"/>
      <c r="AJ80" s="247" t="s">
        <v>80</v>
      </c>
      <c r="AK80" s="247"/>
      <c r="AL80" s="247"/>
      <c r="AM80" s="247"/>
      <c r="AN80" s="247"/>
      <c r="AO80" s="247"/>
      <c r="AP80" s="247"/>
      <c r="AQ80" s="247"/>
      <c r="AR80" s="247"/>
      <c r="AS80" s="247" t="s">
        <v>355</v>
      </c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8">
        <f>BV81</f>
        <v>46000</v>
      </c>
      <c r="BW80" s="248"/>
      <c r="BX80" s="248"/>
      <c r="BY80" s="248"/>
      <c r="BZ80" s="248"/>
      <c r="CA80" s="248"/>
      <c r="CB80" s="248"/>
      <c r="CC80" s="248"/>
      <c r="CD80" s="248"/>
      <c r="CE80" s="249"/>
      <c r="CF80" s="249"/>
      <c r="CG80" s="249"/>
      <c r="CH80" s="249"/>
      <c r="CI80" s="249"/>
      <c r="CJ80" s="249"/>
      <c r="CK80" s="249"/>
      <c r="CL80" s="249"/>
      <c r="CM80" s="249"/>
      <c r="CN80" s="245"/>
      <c r="CO80" s="247"/>
      <c r="CP80" s="247"/>
      <c r="CQ80" s="247"/>
      <c r="CR80" s="247"/>
      <c r="CS80" s="247"/>
      <c r="CT80" s="247"/>
      <c r="CU80" s="247"/>
    </row>
    <row r="81" spans="1:99" ht="12.75">
      <c r="A81" s="269" t="s">
        <v>333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61"/>
      <c r="W81" s="261"/>
      <c r="X81" s="261"/>
      <c r="Y81" s="261"/>
      <c r="Z81" s="261"/>
      <c r="AA81" s="261" t="s">
        <v>63</v>
      </c>
      <c r="AB81" s="261"/>
      <c r="AC81" s="261"/>
      <c r="AD81" s="261"/>
      <c r="AE81" s="261"/>
      <c r="AF81" s="261"/>
      <c r="AG81" s="261"/>
      <c r="AH81" s="261"/>
      <c r="AI81" s="261"/>
      <c r="AJ81" s="261" t="s">
        <v>80</v>
      </c>
      <c r="AK81" s="261"/>
      <c r="AL81" s="261"/>
      <c r="AM81" s="261"/>
      <c r="AN81" s="261"/>
      <c r="AO81" s="261"/>
      <c r="AP81" s="261"/>
      <c r="AQ81" s="261"/>
      <c r="AR81" s="261"/>
      <c r="AS81" s="261" t="s">
        <v>355</v>
      </c>
      <c r="AT81" s="261"/>
      <c r="AU81" s="261"/>
      <c r="AV81" s="261"/>
      <c r="AW81" s="261"/>
      <c r="AX81" s="261"/>
      <c r="AY81" s="261"/>
      <c r="AZ81" s="261"/>
      <c r="BA81" s="261"/>
      <c r="BB81" s="261"/>
      <c r="BC81" s="261" t="s">
        <v>263</v>
      </c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2">
        <v>46000</v>
      </c>
      <c r="BW81" s="262"/>
      <c r="BX81" s="262"/>
      <c r="BY81" s="262"/>
      <c r="BZ81" s="262"/>
      <c r="CA81" s="262"/>
      <c r="CB81" s="262"/>
      <c r="CC81" s="262"/>
      <c r="CD81" s="262"/>
      <c r="CE81" s="259"/>
      <c r="CF81" s="259"/>
      <c r="CG81" s="259"/>
      <c r="CH81" s="259"/>
      <c r="CI81" s="259"/>
      <c r="CJ81" s="259"/>
      <c r="CK81" s="259"/>
      <c r="CL81" s="259"/>
      <c r="CM81" s="259"/>
      <c r="CN81" s="260"/>
      <c r="CO81" s="261"/>
      <c r="CP81" s="261"/>
      <c r="CQ81" s="261"/>
      <c r="CR81" s="261"/>
      <c r="CS81" s="261"/>
      <c r="CT81" s="261"/>
      <c r="CU81" s="261"/>
    </row>
    <row r="82" spans="1:99" ht="12.75">
      <c r="A82" s="256" t="s">
        <v>344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8"/>
      <c r="AA82" s="243" t="s">
        <v>63</v>
      </c>
      <c r="AB82" s="244"/>
      <c r="AC82" s="244"/>
      <c r="AD82" s="244"/>
      <c r="AE82" s="244"/>
      <c r="AF82" s="244"/>
      <c r="AG82" s="244"/>
      <c r="AH82" s="244"/>
      <c r="AI82" s="245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32">
        <f>BV62+BV68+BV74+BV80</f>
        <v>105000</v>
      </c>
      <c r="BW82" s="233"/>
      <c r="BX82" s="233"/>
      <c r="BY82" s="233"/>
      <c r="BZ82" s="233"/>
      <c r="CA82" s="233"/>
      <c r="CB82" s="233"/>
      <c r="CC82" s="233"/>
      <c r="CD82" s="234"/>
      <c r="CE82" s="235" t="s">
        <v>345</v>
      </c>
      <c r="CF82" s="235"/>
      <c r="CG82" s="235"/>
      <c r="CH82" s="235"/>
      <c r="CI82" s="235"/>
      <c r="CJ82" s="235"/>
      <c r="CK82" s="235"/>
      <c r="CL82" s="235"/>
      <c r="CM82" s="235"/>
      <c r="CN82" s="236" t="s">
        <v>345</v>
      </c>
      <c r="CO82" s="235"/>
      <c r="CP82" s="235"/>
      <c r="CQ82" s="235"/>
      <c r="CR82" s="235"/>
      <c r="CS82" s="235"/>
      <c r="CT82" s="235"/>
      <c r="CU82" s="235"/>
    </row>
    <row r="83" spans="1:99" ht="37.5" customHeight="1">
      <c r="A83" s="253" t="s">
        <v>356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5"/>
      <c r="V83" s="247"/>
      <c r="W83" s="247"/>
      <c r="X83" s="247"/>
      <c r="Y83" s="247"/>
      <c r="Z83" s="247"/>
      <c r="AA83" s="247" t="s">
        <v>70</v>
      </c>
      <c r="AB83" s="247"/>
      <c r="AC83" s="247"/>
      <c r="AD83" s="247"/>
      <c r="AE83" s="247"/>
      <c r="AF83" s="247"/>
      <c r="AG83" s="247"/>
      <c r="AH83" s="247"/>
      <c r="AI83" s="247"/>
      <c r="AJ83" s="247" t="s">
        <v>62</v>
      </c>
      <c r="AK83" s="247"/>
      <c r="AL83" s="247"/>
      <c r="AM83" s="247"/>
      <c r="AN83" s="247"/>
      <c r="AO83" s="247"/>
      <c r="AP83" s="247"/>
      <c r="AQ83" s="247"/>
      <c r="AR83" s="247"/>
      <c r="AS83" s="247" t="s">
        <v>357</v>
      </c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  <c r="BT83" s="247"/>
      <c r="BU83" s="247"/>
      <c r="BV83" s="248">
        <f>BV84</f>
        <v>13000</v>
      </c>
      <c r="BW83" s="248"/>
      <c r="BX83" s="248"/>
      <c r="BY83" s="248"/>
      <c r="BZ83" s="248"/>
      <c r="CA83" s="248"/>
      <c r="CB83" s="248"/>
      <c r="CC83" s="248"/>
      <c r="CD83" s="248"/>
      <c r="CE83" s="249"/>
      <c r="CF83" s="249"/>
      <c r="CG83" s="249"/>
      <c r="CH83" s="249"/>
      <c r="CI83" s="249"/>
      <c r="CJ83" s="249"/>
      <c r="CK83" s="249"/>
      <c r="CL83" s="249"/>
      <c r="CM83" s="249"/>
      <c r="CN83" s="245"/>
      <c r="CO83" s="247"/>
      <c r="CP83" s="247"/>
      <c r="CQ83" s="247"/>
      <c r="CR83" s="247"/>
      <c r="CS83" s="247"/>
      <c r="CT83" s="247"/>
      <c r="CU83" s="247"/>
    </row>
    <row r="84" spans="1:99" ht="12.75" customHeight="1">
      <c r="A84" s="250" t="s">
        <v>343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61"/>
      <c r="W84" s="261"/>
      <c r="X84" s="261"/>
      <c r="Y84" s="261"/>
      <c r="Z84" s="261"/>
      <c r="AA84" s="261" t="s">
        <v>70</v>
      </c>
      <c r="AB84" s="261"/>
      <c r="AC84" s="261"/>
      <c r="AD84" s="261"/>
      <c r="AE84" s="261"/>
      <c r="AF84" s="261"/>
      <c r="AG84" s="261"/>
      <c r="AH84" s="261"/>
      <c r="AI84" s="261"/>
      <c r="AJ84" s="261" t="s">
        <v>62</v>
      </c>
      <c r="AK84" s="261"/>
      <c r="AL84" s="261"/>
      <c r="AM84" s="261"/>
      <c r="AN84" s="261"/>
      <c r="AO84" s="261"/>
      <c r="AP84" s="261"/>
      <c r="AQ84" s="261"/>
      <c r="AR84" s="261"/>
      <c r="AS84" s="261" t="s">
        <v>357</v>
      </c>
      <c r="AT84" s="261"/>
      <c r="AU84" s="261"/>
      <c r="AV84" s="261"/>
      <c r="AW84" s="261"/>
      <c r="AX84" s="261"/>
      <c r="AY84" s="261"/>
      <c r="AZ84" s="261"/>
      <c r="BA84" s="261"/>
      <c r="BB84" s="261"/>
      <c r="BC84" s="261" t="s">
        <v>121</v>
      </c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2">
        <v>13000</v>
      </c>
      <c r="BW84" s="262"/>
      <c r="BX84" s="262"/>
      <c r="BY84" s="262"/>
      <c r="BZ84" s="262"/>
      <c r="CA84" s="262"/>
      <c r="CB84" s="262"/>
      <c r="CC84" s="262"/>
      <c r="CD84" s="262"/>
      <c r="CE84" s="259"/>
      <c r="CF84" s="259"/>
      <c r="CG84" s="259"/>
      <c r="CH84" s="259"/>
      <c r="CI84" s="259"/>
      <c r="CJ84" s="259"/>
      <c r="CK84" s="259"/>
      <c r="CL84" s="259"/>
      <c r="CM84" s="259"/>
      <c r="CN84" s="260"/>
      <c r="CO84" s="261"/>
      <c r="CP84" s="261"/>
      <c r="CQ84" s="261"/>
      <c r="CR84" s="261"/>
      <c r="CS84" s="261"/>
      <c r="CT84" s="261"/>
      <c r="CU84" s="261"/>
    </row>
    <row r="85" spans="1:99" ht="12.75">
      <c r="A85" s="249" t="s">
        <v>344</v>
      </c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3" t="s">
        <v>70</v>
      </c>
      <c r="AB85" s="244"/>
      <c r="AC85" s="244"/>
      <c r="AD85" s="244"/>
      <c r="AE85" s="244"/>
      <c r="AF85" s="244"/>
      <c r="AG85" s="244"/>
      <c r="AH85" s="244"/>
      <c r="AI85" s="245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67"/>
      <c r="BD85" s="268"/>
      <c r="BE85" s="268"/>
      <c r="BF85" s="268"/>
      <c r="BG85" s="268"/>
      <c r="BH85" s="268"/>
      <c r="BI85" s="268"/>
      <c r="BJ85" s="268"/>
      <c r="BK85" s="239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32">
        <f>BV83</f>
        <v>13000</v>
      </c>
      <c r="BW85" s="233"/>
      <c r="BX85" s="233"/>
      <c r="BY85" s="233"/>
      <c r="BZ85" s="233"/>
      <c r="CA85" s="233"/>
      <c r="CB85" s="233"/>
      <c r="CC85" s="233"/>
      <c r="CD85" s="234"/>
      <c r="CE85" s="235" t="s">
        <v>345</v>
      </c>
      <c r="CF85" s="235"/>
      <c r="CG85" s="235"/>
      <c r="CH85" s="235"/>
      <c r="CI85" s="235"/>
      <c r="CJ85" s="235"/>
      <c r="CK85" s="235"/>
      <c r="CL85" s="235"/>
      <c r="CM85" s="235"/>
      <c r="CN85" s="236" t="s">
        <v>345</v>
      </c>
      <c r="CO85" s="235"/>
      <c r="CP85" s="235"/>
      <c r="CQ85" s="235"/>
      <c r="CR85" s="235"/>
      <c r="CS85" s="235"/>
      <c r="CT85" s="235"/>
      <c r="CU85" s="235"/>
    </row>
    <row r="86" spans="1:99" ht="38.25" customHeight="1">
      <c r="A86" s="253" t="s">
        <v>358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5"/>
      <c r="V86" s="247"/>
      <c r="W86" s="247"/>
      <c r="X86" s="247"/>
      <c r="Y86" s="247"/>
      <c r="Z86" s="247"/>
      <c r="AA86" s="247" t="s">
        <v>62</v>
      </c>
      <c r="AB86" s="247"/>
      <c r="AC86" s="247"/>
      <c r="AD86" s="247"/>
      <c r="AE86" s="247"/>
      <c r="AF86" s="247"/>
      <c r="AG86" s="247"/>
      <c r="AH86" s="247"/>
      <c r="AI86" s="247"/>
      <c r="AJ86" s="247" t="s">
        <v>63</v>
      </c>
      <c r="AK86" s="247"/>
      <c r="AL86" s="247"/>
      <c r="AM86" s="247"/>
      <c r="AN86" s="247"/>
      <c r="AO86" s="247"/>
      <c r="AP86" s="247"/>
      <c r="AQ86" s="247"/>
      <c r="AR86" s="247"/>
      <c r="AS86" s="247" t="s">
        <v>359</v>
      </c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8">
        <f>BV87+BV88+BV89+BV90+BV91+BV92+BV93+BV94</f>
        <v>1500000</v>
      </c>
      <c r="BW86" s="248"/>
      <c r="BX86" s="248"/>
      <c r="BY86" s="248"/>
      <c r="BZ86" s="248"/>
      <c r="CA86" s="248"/>
      <c r="CB86" s="248"/>
      <c r="CC86" s="248"/>
      <c r="CD86" s="248"/>
      <c r="CE86" s="249"/>
      <c r="CF86" s="249"/>
      <c r="CG86" s="249"/>
      <c r="CH86" s="249"/>
      <c r="CI86" s="249"/>
      <c r="CJ86" s="249"/>
      <c r="CK86" s="249"/>
      <c r="CL86" s="249"/>
      <c r="CM86" s="249"/>
      <c r="CN86" s="245"/>
      <c r="CO86" s="247"/>
      <c r="CP86" s="247"/>
      <c r="CQ86" s="247"/>
      <c r="CR86" s="247"/>
      <c r="CS86" s="247"/>
      <c r="CT86" s="247"/>
      <c r="CU86" s="247"/>
    </row>
    <row r="87" spans="1:99" ht="12.75">
      <c r="A87" s="250" t="s">
        <v>338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61"/>
      <c r="W87" s="261"/>
      <c r="X87" s="261"/>
      <c r="Y87" s="261"/>
      <c r="Z87" s="261"/>
      <c r="AA87" s="261" t="s">
        <v>62</v>
      </c>
      <c r="AB87" s="261"/>
      <c r="AC87" s="261"/>
      <c r="AD87" s="261"/>
      <c r="AE87" s="261"/>
      <c r="AF87" s="261"/>
      <c r="AG87" s="261"/>
      <c r="AH87" s="261"/>
      <c r="AI87" s="261"/>
      <c r="AJ87" s="261" t="s">
        <v>63</v>
      </c>
      <c r="AK87" s="261"/>
      <c r="AL87" s="261"/>
      <c r="AM87" s="261"/>
      <c r="AN87" s="261"/>
      <c r="AO87" s="261"/>
      <c r="AP87" s="261"/>
      <c r="AQ87" s="261"/>
      <c r="AR87" s="261"/>
      <c r="AS87" s="261" t="s">
        <v>359</v>
      </c>
      <c r="AT87" s="261"/>
      <c r="AU87" s="261"/>
      <c r="AV87" s="261"/>
      <c r="AW87" s="261"/>
      <c r="AX87" s="261"/>
      <c r="AY87" s="261"/>
      <c r="AZ87" s="261"/>
      <c r="BA87" s="261"/>
      <c r="BB87" s="261"/>
      <c r="BC87" s="261" t="s">
        <v>121</v>
      </c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2">
        <v>0</v>
      </c>
      <c r="BW87" s="262"/>
      <c r="BX87" s="262"/>
      <c r="BY87" s="262"/>
      <c r="BZ87" s="262"/>
      <c r="CA87" s="262"/>
      <c r="CB87" s="262"/>
      <c r="CC87" s="262"/>
      <c r="CD87" s="262"/>
      <c r="CE87" s="259"/>
      <c r="CF87" s="259"/>
      <c r="CG87" s="259"/>
      <c r="CH87" s="259"/>
      <c r="CI87" s="259"/>
      <c r="CJ87" s="259"/>
      <c r="CK87" s="259"/>
      <c r="CL87" s="259"/>
      <c r="CM87" s="259"/>
      <c r="CN87" s="260"/>
      <c r="CO87" s="261"/>
      <c r="CP87" s="261"/>
      <c r="CQ87" s="261"/>
      <c r="CR87" s="261"/>
      <c r="CS87" s="261"/>
      <c r="CT87" s="261"/>
      <c r="CU87" s="261"/>
    </row>
    <row r="88" spans="1:99" ht="12.75">
      <c r="A88" s="250" t="s">
        <v>339</v>
      </c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61"/>
      <c r="W88" s="261"/>
      <c r="X88" s="261"/>
      <c r="Y88" s="261"/>
      <c r="Z88" s="261"/>
      <c r="AA88" s="261" t="s">
        <v>62</v>
      </c>
      <c r="AB88" s="261"/>
      <c r="AC88" s="261"/>
      <c r="AD88" s="261"/>
      <c r="AE88" s="261"/>
      <c r="AF88" s="261"/>
      <c r="AG88" s="261"/>
      <c r="AH88" s="261"/>
      <c r="AI88" s="261"/>
      <c r="AJ88" s="261" t="s">
        <v>63</v>
      </c>
      <c r="AK88" s="261"/>
      <c r="AL88" s="261"/>
      <c r="AM88" s="261"/>
      <c r="AN88" s="261"/>
      <c r="AO88" s="261"/>
      <c r="AP88" s="261"/>
      <c r="AQ88" s="261"/>
      <c r="AR88" s="261"/>
      <c r="AS88" s="261" t="s">
        <v>359</v>
      </c>
      <c r="AT88" s="261"/>
      <c r="AU88" s="261"/>
      <c r="AV88" s="261"/>
      <c r="AW88" s="261"/>
      <c r="AX88" s="261"/>
      <c r="AY88" s="261"/>
      <c r="AZ88" s="261"/>
      <c r="BA88" s="261"/>
      <c r="BB88" s="261"/>
      <c r="BC88" s="261" t="s">
        <v>121</v>
      </c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2">
        <v>100000</v>
      </c>
      <c r="BW88" s="262"/>
      <c r="BX88" s="262"/>
      <c r="BY88" s="262"/>
      <c r="BZ88" s="262"/>
      <c r="CA88" s="262"/>
      <c r="CB88" s="262"/>
      <c r="CC88" s="262"/>
      <c r="CD88" s="262"/>
      <c r="CE88" s="259"/>
      <c r="CF88" s="259"/>
      <c r="CG88" s="259"/>
      <c r="CH88" s="259"/>
      <c r="CI88" s="259"/>
      <c r="CJ88" s="259"/>
      <c r="CK88" s="259"/>
      <c r="CL88" s="259"/>
      <c r="CM88" s="259"/>
      <c r="CN88" s="260"/>
      <c r="CO88" s="261"/>
      <c r="CP88" s="261"/>
      <c r="CQ88" s="261"/>
      <c r="CR88" s="261"/>
      <c r="CS88" s="261"/>
      <c r="CT88" s="261"/>
      <c r="CU88" s="261"/>
    </row>
    <row r="89" spans="1:99" ht="26.25" customHeight="1">
      <c r="A89" s="250" t="s">
        <v>340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61"/>
      <c r="W89" s="261"/>
      <c r="X89" s="261"/>
      <c r="Y89" s="261"/>
      <c r="Z89" s="261"/>
      <c r="AA89" s="261" t="s">
        <v>62</v>
      </c>
      <c r="AB89" s="261"/>
      <c r="AC89" s="261"/>
      <c r="AD89" s="261"/>
      <c r="AE89" s="261"/>
      <c r="AF89" s="261"/>
      <c r="AG89" s="261"/>
      <c r="AH89" s="261"/>
      <c r="AI89" s="261"/>
      <c r="AJ89" s="261" t="s">
        <v>63</v>
      </c>
      <c r="AK89" s="261"/>
      <c r="AL89" s="261"/>
      <c r="AM89" s="261"/>
      <c r="AN89" s="261"/>
      <c r="AO89" s="261"/>
      <c r="AP89" s="261"/>
      <c r="AQ89" s="261"/>
      <c r="AR89" s="261"/>
      <c r="AS89" s="261" t="s">
        <v>359</v>
      </c>
      <c r="AT89" s="261"/>
      <c r="AU89" s="261"/>
      <c r="AV89" s="261"/>
      <c r="AW89" s="261"/>
      <c r="AX89" s="261"/>
      <c r="AY89" s="261"/>
      <c r="AZ89" s="261"/>
      <c r="BA89" s="261"/>
      <c r="BB89" s="261"/>
      <c r="BC89" s="261" t="s">
        <v>121</v>
      </c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2">
        <v>10000</v>
      </c>
      <c r="BW89" s="262"/>
      <c r="BX89" s="262"/>
      <c r="BY89" s="262"/>
      <c r="BZ89" s="262"/>
      <c r="CA89" s="262"/>
      <c r="CB89" s="262"/>
      <c r="CC89" s="262"/>
      <c r="CD89" s="262"/>
      <c r="CE89" s="259"/>
      <c r="CF89" s="259"/>
      <c r="CG89" s="259"/>
      <c r="CH89" s="259"/>
      <c r="CI89" s="259"/>
      <c r="CJ89" s="259"/>
      <c r="CK89" s="259"/>
      <c r="CL89" s="259"/>
      <c r="CM89" s="259"/>
      <c r="CN89" s="260"/>
      <c r="CO89" s="261"/>
      <c r="CP89" s="261"/>
      <c r="CQ89" s="261"/>
      <c r="CR89" s="261"/>
      <c r="CS89" s="261"/>
      <c r="CT89" s="261"/>
      <c r="CU89" s="261"/>
    </row>
    <row r="90" spans="1:99" ht="24.75" customHeight="1">
      <c r="A90" s="250" t="s">
        <v>341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61"/>
      <c r="W90" s="261"/>
      <c r="X90" s="261"/>
      <c r="Y90" s="261"/>
      <c r="Z90" s="261"/>
      <c r="AA90" s="261" t="s">
        <v>62</v>
      </c>
      <c r="AB90" s="261"/>
      <c r="AC90" s="261"/>
      <c r="AD90" s="261"/>
      <c r="AE90" s="261"/>
      <c r="AF90" s="261"/>
      <c r="AG90" s="261"/>
      <c r="AH90" s="261"/>
      <c r="AI90" s="261"/>
      <c r="AJ90" s="261" t="s">
        <v>63</v>
      </c>
      <c r="AK90" s="261"/>
      <c r="AL90" s="261"/>
      <c r="AM90" s="261"/>
      <c r="AN90" s="261"/>
      <c r="AO90" s="261"/>
      <c r="AP90" s="261"/>
      <c r="AQ90" s="261"/>
      <c r="AR90" s="261"/>
      <c r="AS90" s="261" t="s">
        <v>359</v>
      </c>
      <c r="AT90" s="261"/>
      <c r="AU90" s="261"/>
      <c r="AV90" s="261"/>
      <c r="AW90" s="261"/>
      <c r="AX90" s="261"/>
      <c r="AY90" s="261"/>
      <c r="AZ90" s="261"/>
      <c r="BA90" s="261"/>
      <c r="BB90" s="261"/>
      <c r="BC90" s="261" t="s">
        <v>121</v>
      </c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2">
        <v>900000</v>
      </c>
      <c r="BW90" s="262"/>
      <c r="BX90" s="262"/>
      <c r="BY90" s="262"/>
      <c r="BZ90" s="262"/>
      <c r="CA90" s="262"/>
      <c r="CB90" s="262"/>
      <c r="CC90" s="262"/>
      <c r="CD90" s="262"/>
      <c r="CE90" s="259"/>
      <c r="CF90" s="259"/>
      <c r="CG90" s="259"/>
      <c r="CH90" s="259"/>
      <c r="CI90" s="259"/>
      <c r="CJ90" s="259"/>
      <c r="CK90" s="259"/>
      <c r="CL90" s="259"/>
      <c r="CM90" s="259"/>
      <c r="CN90" s="260"/>
      <c r="CO90" s="261"/>
      <c r="CP90" s="261"/>
      <c r="CQ90" s="261"/>
      <c r="CR90" s="261"/>
      <c r="CS90" s="261"/>
      <c r="CT90" s="261"/>
      <c r="CU90" s="261"/>
    </row>
    <row r="91" spans="1:99" ht="12.75">
      <c r="A91" s="250" t="s">
        <v>336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61"/>
      <c r="W91" s="261"/>
      <c r="X91" s="261"/>
      <c r="Y91" s="261"/>
      <c r="Z91" s="261"/>
      <c r="AA91" s="261" t="s">
        <v>62</v>
      </c>
      <c r="AB91" s="261"/>
      <c r="AC91" s="261"/>
      <c r="AD91" s="261"/>
      <c r="AE91" s="261"/>
      <c r="AF91" s="261"/>
      <c r="AG91" s="261"/>
      <c r="AH91" s="261"/>
      <c r="AI91" s="261"/>
      <c r="AJ91" s="261" t="s">
        <v>63</v>
      </c>
      <c r="AK91" s="261"/>
      <c r="AL91" s="261"/>
      <c r="AM91" s="261"/>
      <c r="AN91" s="261"/>
      <c r="AO91" s="261"/>
      <c r="AP91" s="261"/>
      <c r="AQ91" s="261"/>
      <c r="AR91" s="261"/>
      <c r="AS91" s="261" t="s">
        <v>359</v>
      </c>
      <c r="AT91" s="261"/>
      <c r="AU91" s="261"/>
      <c r="AV91" s="261"/>
      <c r="AW91" s="261"/>
      <c r="AX91" s="261"/>
      <c r="AY91" s="261"/>
      <c r="AZ91" s="261"/>
      <c r="BA91" s="261"/>
      <c r="BB91" s="261"/>
      <c r="BC91" s="261" t="s">
        <v>121</v>
      </c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2">
        <v>100000</v>
      </c>
      <c r="BW91" s="262"/>
      <c r="BX91" s="262"/>
      <c r="BY91" s="262"/>
      <c r="BZ91" s="262"/>
      <c r="CA91" s="262"/>
      <c r="CB91" s="262"/>
      <c r="CC91" s="262"/>
      <c r="CD91" s="262"/>
      <c r="CE91" s="259"/>
      <c r="CF91" s="259"/>
      <c r="CG91" s="259"/>
      <c r="CH91" s="259"/>
      <c r="CI91" s="259"/>
      <c r="CJ91" s="259"/>
      <c r="CK91" s="259"/>
      <c r="CL91" s="259"/>
      <c r="CM91" s="259"/>
      <c r="CN91" s="260"/>
      <c r="CO91" s="261"/>
      <c r="CP91" s="261"/>
      <c r="CQ91" s="261"/>
      <c r="CR91" s="261"/>
      <c r="CS91" s="261"/>
      <c r="CT91" s="261"/>
      <c r="CU91" s="261"/>
    </row>
    <row r="92" spans="1:99" ht="12.75">
      <c r="A92" s="250" t="s">
        <v>333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61"/>
      <c r="W92" s="261"/>
      <c r="X92" s="261"/>
      <c r="Y92" s="261"/>
      <c r="Z92" s="261"/>
      <c r="AA92" s="261" t="s">
        <v>62</v>
      </c>
      <c r="AB92" s="261"/>
      <c r="AC92" s="261"/>
      <c r="AD92" s="261"/>
      <c r="AE92" s="261"/>
      <c r="AF92" s="261"/>
      <c r="AG92" s="261"/>
      <c r="AH92" s="261"/>
      <c r="AI92" s="261"/>
      <c r="AJ92" s="261" t="s">
        <v>63</v>
      </c>
      <c r="AK92" s="261"/>
      <c r="AL92" s="261"/>
      <c r="AM92" s="261"/>
      <c r="AN92" s="261"/>
      <c r="AO92" s="261"/>
      <c r="AP92" s="261"/>
      <c r="AQ92" s="261"/>
      <c r="AR92" s="261"/>
      <c r="AS92" s="261" t="s">
        <v>359</v>
      </c>
      <c r="AT92" s="261"/>
      <c r="AU92" s="261"/>
      <c r="AV92" s="261"/>
      <c r="AW92" s="261"/>
      <c r="AX92" s="261"/>
      <c r="AY92" s="261"/>
      <c r="AZ92" s="261"/>
      <c r="BA92" s="261"/>
      <c r="BB92" s="261"/>
      <c r="BC92" s="261" t="s">
        <v>121</v>
      </c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2">
        <v>100000</v>
      </c>
      <c r="BW92" s="262"/>
      <c r="BX92" s="262"/>
      <c r="BY92" s="262"/>
      <c r="BZ92" s="262"/>
      <c r="CA92" s="262"/>
      <c r="CB92" s="262"/>
      <c r="CC92" s="262"/>
      <c r="CD92" s="262"/>
      <c r="CE92" s="259"/>
      <c r="CF92" s="259"/>
      <c r="CG92" s="259"/>
      <c r="CH92" s="259"/>
      <c r="CI92" s="259"/>
      <c r="CJ92" s="259"/>
      <c r="CK92" s="259"/>
      <c r="CL92" s="259"/>
      <c r="CM92" s="259"/>
      <c r="CN92" s="260"/>
      <c r="CO92" s="261"/>
      <c r="CP92" s="261"/>
      <c r="CQ92" s="261"/>
      <c r="CR92" s="261"/>
      <c r="CS92" s="261"/>
      <c r="CT92" s="261"/>
      <c r="CU92" s="261"/>
    </row>
    <row r="93" spans="1:99" ht="26.25" customHeight="1">
      <c r="A93" s="250" t="s">
        <v>342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61"/>
      <c r="W93" s="261"/>
      <c r="X93" s="261"/>
      <c r="Y93" s="261"/>
      <c r="Z93" s="261"/>
      <c r="AA93" s="261" t="s">
        <v>62</v>
      </c>
      <c r="AB93" s="261"/>
      <c r="AC93" s="261"/>
      <c r="AD93" s="261"/>
      <c r="AE93" s="261"/>
      <c r="AF93" s="261"/>
      <c r="AG93" s="261"/>
      <c r="AH93" s="261"/>
      <c r="AI93" s="261"/>
      <c r="AJ93" s="261" t="s">
        <v>63</v>
      </c>
      <c r="AK93" s="261"/>
      <c r="AL93" s="261"/>
      <c r="AM93" s="261"/>
      <c r="AN93" s="261"/>
      <c r="AO93" s="261"/>
      <c r="AP93" s="261"/>
      <c r="AQ93" s="261"/>
      <c r="AR93" s="261"/>
      <c r="AS93" s="261" t="s">
        <v>359</v>
      </c>
      <c r="AT93" s="261"/>
      <c r="AU93" s="261"/>
      <c r="AV93" s="261"/>
      <c r="AW93" s="261"/>
      <c r="AX93" s="261"/>
      <c r="AY93" s="261"/>
      <c r="AZ93" s="261"/>
      <c r="BA93" s="261"/>
      <c r="BB93" s="261"/>
      <c r="BC93" s="261" t="s">
        <v>121</v>
      </c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2">
        <v>100000</v>
      </c>
      <c r="BW93" s="262"/>
      <c r="BX93" s="262"/>
      <c r="BY93" s="262"/>
      <c r="BZ93" s="262"/>
      <c r="CA93" s="262"/>
      <c r="CB93" s="262"/>
      <c r="CC93" s="262"/>
      <c r="CD93" s="262"/>
      <c r="CE93" s="259"/>
      <c r="CF93" s="259"/>
      <c r="CG93" s="259"/>
      <c r="CH93" s="259"/>
      <c r="CI93" s="259"/>
      <c r="CJ93" s="259"/>
      <c r="CK93" s="259"/>
      <c r="CL93" s="259"/>
      <c r="CM93" s="259"/>
      <c r="CN93" s="260"/>
      <c r="CO93" s="261"/>
      <c r="CP93" s="261"/>
      <c r="CQ93" s="261"/>
      <c r="CR93" s="261"/>
      <c r="CS93" s="261"/>
      <c r="CT93" s="261"/>
      <c r="CU93" s="261"/>
    </row>
    <row r="94" spans="1:99" ht="25.5" customHeight="1">
      <c r="A94" s="250" t="s">
        <v>343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61"/>
      <c r="W94" s="261"/>
      <c r="X94" s="261"/>
      <c r="Y94" s="261"/>
      <c r="Z94" s="261"/>
      <c r="AA94" s="261" t="s">
        <v>62</v>
      </c>
      <c r="AB94" s="261"/>
      <c r="AC94" s="261"/>
      <c r="AD94" s="261"/>
      <c r="AE94" s="261"/>
      <c r="AF94" s="261"/>
      <c r="AG94" s="261"/>
      <c r="AH94" s="261"/>
      <c r="AI94" s="261"/>
      <c r="AJ94" s="261" t="s">
        <v>63</v>
      </c>
      <c r="AK94" s="261"/>
      <c r="AL94" s="261"/>
      <c r="AM94" s="261"/>
      <c r="AN94" s="261"/>
      <c r="AO94" s="261"/>
      <c r="AP94" s="261"/>
      <c r="AQ94" s="261"/>
      <c r="AR94" s="261"/>
      <c r="AS94" s="261" t="s">
        <v>359</v>
      </c>
      <c r="AT94" s="261"/>
      <c r="AU94" s="261"/>
      <c r="AV94" s="261"/>
      <c r="AW94" s="261"/>
      <c r="AX94" s="261"/>
      <c r="AY94" s="261"/>
      <c r="AZ94" s="261"/>
      <c r="BA94" s="261"/>
      <c r="BB94" s="261"/>
      <c r="BC94" s="261" t="s">
        <v>121</v>
      </c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1"/>
      <c r="BV94" s="262">
        <v>190000</v>
      </c>
      <c r="BW94" s="262"/>
      <c r="BX94" s="262"/>
      <c r="BY94" s="262"/>
      <c r="BZ94" s="262"/>
      <c r="CA94" s="262"/>
      <c r="CB94" s="262"/>
      <c r="CC94" s="262"/>
      <c r="CD94" s="262"/>
      <c r="CE94" s="259"/>
      <c r="CF94" s="259"/>
      <c r="CG94" s="259"/>
      <c r="CH94" s="259"/>
      <c r="CI94" s="259"/>
      <c r="CJ94" s="259"/>
      <c r="CK94" s="259"/>
      <c r="CL94" s="259"/>
      <c r="CM94" s="259"/>
      <c r="CN94" s="260"/>
      <c r="CO94" s="261"/>
      <c r="CP94" s="261"/>
      <c r="CQ94" s="261"/>
      <c r="CR94" s="261"/>
      <c r="CS94" s="261"/>
      <c r="CT94" s="261"/>
      <c r="CU94" s="261"/>
    </row>
    <row r="95" spans="1:99" ht="12.75">
      <c r="A95" s="253" t="s">
        <v>360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65"/>
      <c r="W95" s="265"/>
      <c r="X95" s="265"/>
      <c r="Y95" s="265"/>
      <c r="Z95" s="265"/>
      <c r="AA95" s="265" t="s">
        <v>62</v>
      </c>
      <c r="AB95" s="265"/>
      <c r="AC95" s="265"/>
      <c r="AD95" s="265"/>
      <c r="AE95" s="265"/>
      <c r="AF95" s="265"/>
      <c r="AG95" s="265"/>
      <c r="AH95" s="265"/>
      <c r="AI95" s="265"/>
      <c r="AJ95" s="265" t="s">
        <v>63</v>
      </c>
      <c r="AK95" s="265"/>
      <c r="AL95" s="265"/>
      <c r="AM95" s="265"/>
      <c r="AN95" s="265"/>
      <c r="AO95" s="265"/>
      <c r="AP95" s="265"/>
      <c r="AQ95" s="265"/>
      <c r="AR95" s="265"/>
      <c r="AS95" s="265" t="s">
        <v>361</v>
      </c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6">
        <f>BV96+BV97+BV98+BV99+BV100+BV101+BV102+BV103</f>
        <v>3290000</v>
      </c>
      <c r="BW95" s="266"/>
      <c r="BX95" s="266"/>
      <c r="BY95" s="266"/>
      <c r="BZ95" s="266"/>
      <c r="CA95" s="266"/>
      <c r="CB95" s="266"/>
      <c r="CC95" s="266"/>
      <c r="CD95" s="266"/>
      <c r="CE95" s="263"/>
      <c r="CF95" s="263"/>
      <c r="CG95" s="263"/>
      <c r="CH95" s="263"/>
      <c r="CI95" s="263"/>
      <c r="CJ95" s="263"/>
      <c r="CK95" s="263"/>
      <c r="CL95" s="263"/>
      <c r="CM95" s="263"/>
      <c r="CN95" s="264"/>
      <c r="CO95" s="265"/>
      <c r="CP95" s="265"/>
      <c r="CQ95" s="265"/>
      <c r="CR95" s="265"/>
      <c r="CS95" s="265"/>
      <c r="CT95" s="265"/>
      <c r="CU95" s="265"/>
    </row>
    <row r="96" spans="1:99" ht="12.75">
      <c r="A96" s="250" t="s">
        <v>338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61"/>
      <c r="W96" s="261"/>
      <c r="X96" s="261"/>
      <c r="Y96" s="261"/>
      <c r="Z96" s="261"/>
      <c r="AA96" s="261" t="s">
        <v>62</v>
      </c>
      <c r="AB96" s="261"/>
      <c r="AC96" s="261"/>
      <c r="AD96" s="261"/>
      <c r="AE96" s="261"/>
      <c r="AF96" s="261"/>
      <c r="AG96" s="261"/>
      <c r="AH96" s="261"/>
      <c r="AI96" s="261"/>
      <c r="AJ96" s="261" t="s">
        <v>63</v>
      </c>
      <c r="AK96" s="261"/>
      <c r="AL96" s="261"/>
      <c r="AM96" s="261"/>
      <c r="AN96" s="261"/>
      <c r="AO96" s="261"/>
      <c r="AP96" s="261"/>
      <c r="AQ96" s="261"/>
      <c r="AR96" s="261"/>
      <c r="AS96" s="261" t="s">
        <v>361</v>
      </c>
      <c r="AT96" s="261"/>
      <c r="AU96" s="261"/>
      <c r="AV96" s="261"/>
      <c r="AW96" s="261"/>
      <c r="AX96" s="261"/>
      <c r="AY96" s="261"/>
      <c r="AZ96" s="261"/>
      <c r="BA96" s="261"/>
      <c r="BB96" s="261"/>
      <c r="BC96" s="261" t="s">
        <v>121</v>
      </c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2">
        <v>0</v>
      </c>
      <c r="BW96" s="262"/>
      <c r="BX96" s="262"/>
      <c r="BY96" s="262"/>
      <c r="BZ96" s="262"/>
      <c r="CA96" s="262"/>
      <c r="CB96" s="262"/>
      <c r="CC96" s="262"/>
      <c r="CD96" s="262"/>
      <c r="CE96" s="259"/>
      <c r="CF96" s="259"/>
      <c r="CG96" s="259"/>
      <c r="CH96" s="259"/>
      <c r="CI96" s="259"/>
      <c r="CJ96" s="259"/>
      <c r="CK96" s="259"/>
      <c r="CL96" s="259"/>
      <c r="CM96" s="259"/>
      <c r="CN96" s="260"/>
      <c r="CO96" s="261"/>
      <c r="CP96" s="261"/>
      <c r="CQ96" s="261"/>
      <c r="CR96" s="261"/>
      <c r="CS96" s="261"/>
      <c r="CT96" s="261"/>
      <c r="CU96" s="261"/>
    </row>
    <row r="97" spans="1:99" ht="12.75">
      <c r="A97" s="250" t="s">
        <v>339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61"/>
      <c r="W97" s="261"/>
      <c r="X97" s="261"/>
      <c r="Y97" s="261"/>
      <c r="Z97" s="261"/>
      <c r="AA97" s="261" t="s">
        <v>62</v>
      </c>
      <c r="AB97" s="261"/>
      <c r="AC97" s="261"/>
      <c r="AD97" s="261"/>
      <c r="AE97" s="261"/>
      <c r="AF97" s="261"/>
      <c r="AG97" s="261"/>
      <c r="AH97" s="261"/>
      <c r="AI97" s="261"/>
      <c r="AJ97" s="261" t="s">
        <v>63</v>
      </c>
      <c r="AK97" s="261"/>
      <c r="AL97" s="261"/>
      <c r="AM97" s="261"/>
      <c r="AN97" s="261"/>
      <c r="AO97" s="261"/>
      <c r="AP97" s="261"/>
      <c r="AQ97" s="261"/>
      <c r="AR97" s="261"/>
      <c r="AS97" s="261" t="s">
        <v>361</v>
      </c>
      <c r="AT97" s="261"/>
      <c r="AU97" s="261"/>
      <c r="AV97" s="261"/>
      <c r="AW97" s="261"/>
      <c r="AX97" s="261"/>
      <c r="AY97" s="261"/>
      <c r="AZ97" s="261"/>
      <c r="BA97" s="261"/>
      <c r="BB97" s="261"/>
      <c r="BC97" s="261" t="s">
        <v>121</v>
      </c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2">
        <v>1300000</v>
      </c>
      <c r="BW97" s="262"/>
      <c r="BX97" s="262"/>
      <c r="BY97" s="262"/>
      <c r="BZ97" s="262"/>
      <c r="CA97" s="262"/>
      <c r="CB97" s="262"/>
      <c r="CC97" s="262"/>
      <c r="CD97" s="262"/>
      <c r="CE97" s="259"/>
      <c r="CF97" s="259"/>
      <c r="CG97" s="259"/>
      <c r="CH97" s="259"/>
      <c r="CI97" s="259"/>
      <c r="CJ97" s="259"/>
      <c r="CK97" s="259"/>
      <c r="CL97" s="259"/>
      <c r="CM97" s="259"/>
      <c r="CN97" s="260"/>
      <c r="CO97" s="261"/>
      <c r="CP97" s="261"/>
      <c r="CQ97" s="261"/>
      <c r="CR97" s="261"/>
      <c r="CS97" s="261"/>
      <c r="CT97" s="261"/>
      <c r="CU97" s="261"/>
    </row>
    <row r="98" spans="1:99" ht="27" customHeight="1">
      <c r="A98" s="250" t="s">
        <v>340</v>
      </c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61"/>
      <c r="W98" s="261"/>
      <c r="X98" s="261"/>
      <c r="Y98" s="261"/>
      <c r="Z98" s="261"/>
      <c r="AA98" s="261" t="s">
        <v>62</v>
      </c>
      <c r="AB98" s="261"/>
      <c r="AC98" s="261"/>
      <c r="AD98" s="261"/>
      <c r="AE98" s="261"/>
      <c r="AF98" s="261"/>
      <c r="AG98" s="261"/>
      <c r="AH98" s="261"/>
      <c r="AI98" s="261"/>
      <c r="AJ98" s="261" t="s">
        <v>63</v>
      </c>
      <c r="AK98" s="261"/>
      <c r="AL98" s="261"/>
      <c r="AM98" s="261"/>
      <c r="AN98" s="261"/>
      <c r="AO98" s="261"/>
      <c r="AP98" s="261"/>
      <c r="AQ98" s="261"/>
      <c r="AR98" s="261"/>
      <c r="AS98" s="261" t="s">
        <v>361</v>
      </c>
      <c r="AT98" s="261"/>
      <c r="AU98" s="261"/>
      <c r="AV98" s="261"/>
      <c r="AW98" s="261"/>
      <c r="AX98" s="261"/>
      <c r="AY98" s="261"/>
      <c r="AZ98" s="261"/>
      <c r="BA98" s="261"/>
      <c r="BB98" s="261"/>
      <c r="BC98" s="261" t="s">
        <v>121</v>
      </c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2">
        <v>10000</v>
      </c>
      <c r="BW98" s="262"/>
      <c r="BX98" s="262"/>
      <c r="BY98" s="262"/>
      <c r="BZ98" s="262"/>
      <c r="CA98" s="262"/>
      <c r="CB98" s="262"/>
      <c r="CC98" s="262"/>
      <c r="CD98" s="262"/>
      <c r="CE98" s="259"/>
      <c r="CF98" s="259"/>
      <c r="CG98" s="259"/>
      <c r="CH98" s="259"/>
      <c r="CI98" s="259"/>
      <c r="CJ98" s="259"/>
      <c r="CK98" s="259"/>
      <c r="CL98" s="259"/>
      <c r="CM98" s="259"/>
      <c r="CN98" s="260"/>
      <c r="CO98" s="261"/>
      <c r="CP98" s="261"/>
      <c r="CQ98" s="261"/>
      <c r="CR98" s="261"/>
      <c r="CS98" s="261"/>
      <c r="CT98" s="261"/>
      <c r="CU98" s="261"/>
    </row>
    <row r="99" spans="1:99" ht="26.25" customHeight="1">
      <c r="A99" s="250" t="s">
        <v>341</v>
      </c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61"/>
      <c r="W99" s="261"/>
      <c r="X99" s="261"/>
      <c r="Y99" s="261"/>
      <c r="Z99" s="261"/>
      <c r="AA99" s="261" t="s">
        <v>62</v>
      </c>
      <c r="AB99" s="261"/>
      <c r="AC99" s="261"/>
      <c r="AD99" s="261"/>
      <c r="AE99" s="261"/>
      <c r="AF99" s="261"/>
      <c r="AG99" s="261"/>
      <c r="AH99" s="261"/>
      <c r="AI99" s="261"/>
      <c r="AJ99" s="261" t="s">
        <v>63</v>
      </c>
      <c r="AK99" s="261"/>
      <c r="AL99" s="261"/>
      <c r="AM99" s="261"/>
      <c r="AN99" s="261"/>
      <c r="AO99" s="261"/>
      <c r="AP99" s="261"/>
      <c r="AQ99" s="261"/>
      <c r="AR99" s="261"/>
      <c r="AS99" s="261" t="s">
        <v>361</v>
      </c>
      <c r="AT99" s="261"/>
      <c r="AU99" s="261"/>
      <c r="AV99" s="261"/>
      <c r="AW99" s="261"/>
      <c r="AX99" s="261"/>
      <c r="AY99" s="261"/>
      <c r="AZ99" s="261"/>
      <c r="BA99" s="261"/>
      <c r="BB99" s="261"/>
      <c r="BC99" s="261" t="s">
        <v>121</v>
      </c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2">
        <v>130000</v>
      </c>
      <c r="BW99" s="262"/>
      <c r="BX99" s="262"/>
      <c r="BY99" s="262"/>
      <c r="BZ99" s="262"/>
      <c r="CA99" s="262"/>
      <c r="CB99" s="262"/>
      <c r="CC99" s="262"/>
      <c r="CD99" s="262"/>
      <c r="CE99" s="259"/>
      <c r="CF99" s="259"/>
      <c r="CG99" s="259"/>
      <c r="CH99" s="259"/>
      <c r="CI99" s="259"/>
      <c r="CJ99" s="259"/>
      <c r="CK99" s="259"/>
      <c r="CL99" s="259"/>
      <c r="CM99" s="259"/>
      <c r="CN99" s="260"/>
      <c r="CO99" s="261"/>
      <c r="CP99" s="261"/>
      <c r="CQ99" s="261"/>
      <c r="CR99" s="261"/>
      <c r="CS99" s="261"/>
      <c r="CT99" s="261"/>
      <c r="CU99" s="261"/>
    </row>
    <row r="100" spans="1:99" ht="12.75">
      <c r="A100" s="250" t="s">
        <v>336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61"/>
      <c r="W100" s="261"/>
      <c r="X100" s="261"/>
      <c r="Y100" s="261"/>
      <c r="Z100" s="261"/>
      <c r="AA100" s="261" t="s">
        <v>62</v>
      </c>
      <c r="AB100" s="261"/>
      <c r="AC100" s="261"/>
      <c r="AD100" s="261"/>
      <c r="AE100" s="261"/>
      <c r="AF100" s="261"/>
      <c r="AG100" s="261"/>
      <c r="AH100" s="261"/>
      <c r="AI100" s="261"/>
      <c r="AJ100" s="261" t="s">
        <v>63</v>
      </c>
      <c r="AK100" s="261"/>
      <c r="AL100" s="261"/>
      <c r="AM100" s="261"/>
      <c r="AN100" s="261"/>
      <c r="AO100" s="261"/>
      <c r="AP100" s="261"/>
      <c r="AQ100" s="261"/>
      <c r="AR100" s="261"/>
      <c r="AS100" s="261" t="s">
        <v>361</v>
      </c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 t="s">
        <v>121</v>
      </c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2">
        <v>650000</v>
      </c>
      <c r="BW100" s="262"/>
      <c r="BX100" s="262"/>
      <c r="BY100" s="262"/>
      <c r="BZ100" s="262"/>
      <c r="CA100" s="262"/>
      <c r="CB100" s="262"/>
      <c r="CC100" s="262"/>
      <c r="CD100" s="262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60"/>
      <c r="CO100" s="261"/>
      <c r="CP100" s="261"/>
      <c r="CQ100" s="261"/>
      <c r="CR100" s="261"/>
      <c r="CS100" s="261"/>
      <c r="CT100" s="261"/>
      <c r="CU100" s="261"/>
    </row>
    <row r="101" spans="1:99" ht="12.75">
      <c r="A101" s="250" t="s">
        <v>333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61"/>
      <c r="W101" s="261"/>
      <c r="X101" s="261"/>
      <c r="Y101" s="261"/>
      <c r="Z101" s="261"/>
      <c r="AA101" s="261" t="s">
        <v>62</v>
      </c>
      <c r="AB101" s="261"/>
      <c r="AC101" s="261"/>
      <c r="AD101" s="261"/>
      <c r="AE101" s="261"/>
      <c r="AF101" s="261"/>
      <c r="AG101" s="261"/>
      <c r="AH101" s="261"/>
      <c r="AI101" s="261"/>
      <c r="AJ101" s="261" t="s">
        <v>63</v>
      </c>
      <c r="AK101" s="261"/>
      <c r="AL101" s="261"/>
      <c r="AM101" s="261"/>
      <c r="AN101" s="261"/>
      <c r="AO101" s="261"/>
      <c r="AP101" s="261"/>
      <c r="AQ101" s="261"/>
      <c r="AR101" s="261"/>
      <c r="AS101" s="261" t="s">
        <v>361</v>
      </c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 t="s">
        <v>121</v>
      </c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2">
        <v>0</v>
      </c>
      <c r="BW101" s="262"/>
      <c r="BX101" s="262"/>
      <c r="BY101" s="262"/>
      <c r="BZ101" s="262"/>
      <c r="CA101" s="262"/>
      <c r="CB101" s="262"/>
      <c r="CC101" s="262"/>
      <c r="CD101" s="262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60"/>
      <c r="CO101" s="261"/>
      <c r="CP101" s="261"/>
      <c r="CQ101" s="261"/>
      <c r="CR101" s="261"/>
      <c r="CS101" s="261"/>
      <c r="CT101" s="261"/>
      <c r="CU101" s="261"/>
    </row>
    <row r="102" spans="1:99" ht="26.25" customHeight="1">
      <c r="A102" s="250" t="s">
        <v>342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61"/>
      <c r="W102" s="261"/>
      <c r="X102" s="261"/>
      <c r="Y102" s="261"/>
      <c r="Z102" s="261"/>
      <c r="AA102" s="261" t="s">
        <v>62</v>
      </c>
      <c r="AB102" s="261"/>
      <c r="AC102" s="261"/>
      <c r="AD102" s="261"/>
      <c r="AE102" s="261"/>
      <c r="AF102" s="261"/>
      <c r="AG102" s="261"/>
      <c r="AH102" s="261"/>
      <c r="AI102" s="261"/>
      <c r="AJ102" s="261" t="s">
        <v>63</v>
      </c>
      <c r="AK102" s="261"/>
      <c r="AL102" s="261"/>
      <c r="AM102" s="261"/>
      <c r="AN102" s="261"/>
      <c r="AO102" s="261"/>
      <c r="AP102" s="261"/>
      <c r="AQ102" s="261"/>
      <c r="AR102" s="261"/>
      <c r="AS102" s="261" t="s">
        <v>361</v>
      </c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 t="s">
        <v>121</v>
      </c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2">
        <v>700000</v>
      </c>
      <c r="BW102" s="262"/>
      <c r="BX102" s="262"/>
      <c r="BY102" s="262"/>
      <c r="BZ102" s="262"/>
      <c r="CA102" s="262"/>
      <c r="CB102" s="262"/>
      <c r="CC102" s="262"/>
      <c r="CD102" s="262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60"/>
      <c r="CO102" s="261"/>
      <c r="CP102" s="261"/>
      <c r="CQ102" s="261"/>
      <c r="CR102" s="261"/>
      <c r="CS102" s="261"/>
      <c r="CT102" s="261"/>
      <c r="CU102" s="261"/>
    </row>
    <row r="103" spans="1:99" ht="25.5" customHeight="1">
      <c r="A103" s="250" t="s">
        <v>343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61"/>
      <c r="W103" s="261"/>
      <c r="X103" s="261"/>
      <c r="Y103" s="261"/>
      <c r="Z103" s="261"/>
      <c r="AA103" s="261" t="s">
        <v>62</v>
      </c>
      <c r="AB103" s="261"/>
      <c r="AC103" s="261"/>
      <c r="AD103" s="261"/>
      <c r="AE103" s="261"/>
      <c r="AF103" s="261"/>
      <c r="AG103" s="261"/>
      <c r="AH103" s="261"/>
      <c r="AI103" s="261"/>
      <c r="AJ103" s="261" t="s">
        <v>63</v>
      </c>
      <c r="AK103" s="261"/>
      <c r="AL103" s="261"/>
      <c r="AM103" s="261"/>
      <c r="AN103" s="261"/>
      <c r="AO103" s="261"/>
      <c r="AP103" s="261"/>
      <c r="AQ103" s="261"/>
      <c r="AR103" s="261"/>
      <c r="AS103" s="261" t="s">
        <v>361</v>
      </c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 t="s">
        <v>121</v>
      </c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2">
        <v>500000</v>
      </c>
      <c r="BW103" s="262"/>
      <c r="BX103" s="262"/>
      <c r="BY103" s="262"/>
      <c r="BZ103" s="262"/>
      <c r="CA103" s="262"/>
      <c r="CB103" s="262"/>
      <c r="CC103" s="262"/>
      <c r="CD103" s="262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60"/>
      <c r="CO103" s="261"/>
      <c r="CP103" s="261"/>
      <c r="CQ103" s="261"/>
      <c r="CR103" s="261"/>
      <c r="CS103" s="261"/>
      <c r="CT103" s="261"/>
      <c r="CU103" s="261"/>
    </row>
    <row r="104" spans="1:99" ht="24.75" customHeight="1">
      <c r="A104" s="253" t="s">
        <v>362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5"/>
      <c r="V104" s="247"/>
      <c r="W104" s="247"/>
      <c r="X104" s="247"/>
      <c r="Y104" s="247"/>
      <c r="Z104" s="247"/>
      <c r="AA104" s="247" t="s">
        <v>62</v>
      </c>
      <c r="AB104" s="247"/>
      <c r="AC104" s="247"/>
      <c r="AD104" s="247"/>
      <c r="AE104" s="247"/>
      <c r="AF104" s="247"/>
      <c r="AG104" s="247"/>
      <c r="AH104" s="247"/>
      <c r="AI104" s="247"/>
      <c r="AJ104" s="247" t="s">
        <v>63</v>
      </c>
      <c r="AK104" s="247"/>
      <c r="AL104" s="247"/>
      <c r="AM104" s="247"/>
      <c r="AN104" s="247"/>
      <c r="AO104" s="247"/>
      <c r="AP104" s="247"/>
      <c r="AQ104" s="247"/>
      <c r="AR104" s="247"/>
      <c r="AS104" s="247" t="s">
        <v>363</v>
      </c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8">
        <f>BV105+BV106+BV107+BV108+BV109+BV110+BV111+BV112</f>
        <v>400000</v>
      </c>
      <c r="BW104" s="248"/>
      <c r="BX104" s="248"/>
      <c r="BY104" s="248"/>
      <c r="BZ104" s="248"/>
      <c r="CA104" s="248"/>
      <c r="CB104" s="248"/>
      <c r="CC104" s="248"/>
      <c r="CD104" s="248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5"/>
      <c r="CO104" s="247"/>
      <c r="CP104" s="247"/>
      <c r="CQ104" s="247"/>
      <c r="CR104" s="247"/>
      <c r="CS104" s="247"/>
      <c r="CT104" s="247"/>
      <c r="CU104" s="247"/>
    </row>
    <row r="105" spans="1:99" ht="12.75">
      <c r="A105" s="250" t="s">
        <v>338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37"/>
      <c r="W105" s="237"/>
      <c r="X105" s="237"/>
      <c r="Y105" s="237"/>
      <c r="Z105" s="237"/>
      <c r="AA105" s="261" t="s">
        <v>62</v>
      </c>
      <c r="AB105" s="261"/>
      <c r="AC105" s="261"/>
      <c r="AD105" s="261"/>
      <c r="AE105" s="261"/>
      <c r="AF105" s="261"/>
      <c r="AG105" s="261"/>
      <c r="AH105" s="261"/>
      <c r="AI105" s="261"/>
      <c r="AJ105" s="261" t="s">
        <v>63</v>
      </c>
      <c r="AK105" s="261"/>
      <c r="AL105" s="261"/>
      <c r="AM105" s="261"/>
      <c r="AN105" s="261"/>
      <c r="AO105" s="261"/>
      <c r="AP105" s="261"/>
      <c r="AQ105" s="261"/>
      <c r="AR105" s="261"/>
      <c r="AS105" s="261" t="s">
        <v>363</v>
      </c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 t="s">
        <v>121</v>
      </c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1"/>
      <c r="BV105" s="262">
        <v>0</v>
      </c>
      <c r="BW105" s="262"/>
      <c r="BX105" s="262"/>
      <c r="BY105" s="262"/>
      <c r="BZ105" s="262"/>
      <c r="CA105" s="262"/>
      <c r="CB105" s="262"/>
      <c r="CC105" s="262"/>
      <c r="CD105" s="262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60"/>
      <c r="CO105" s="261"/>
      <c r="CP105" s="261"/>
      <c r="CQ105" s="261"/>
      <c r="CR105" s="261"/>
      <c r="CS105" s="261"/>
      <c r="CT105" s="261"/>
      <c r="CU105" s="261"/>
    </row>
    <row r="106" spans="1:99" ht="12.75">
      <c r="A106" s="250" t="s">
        <v>339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37"/>
      <c r="W106" s="237"/>
      <c r="X106" s="237"/>
      <c r="Y106" s="237"/>
      <c r="Z106" s="237"/>
      <c r="AA106" s="261" t="s">
        <v>62</v>
      </c>
      <c r="AB106" s="261"/>
      <c r="AC106" s="261"/>
      <c r="AD106" s="261"/>
      <c r="AE106" s="261"/>
      <c r="AF106" s="261"/>
      <c r="AG106" s="261"/>
      <c r="AH106" s="261"/>
      <c r="AI106" s="261"/>
      <c r="AJ106" s="261" t="s">
        <v>63</v>
      </c>
      <c r="AK106" s="261"/>
      <c r="AL106" s="261"/>
      <c r="AM106" s="261"/>
      <c r="AN106" s="261"/>
      <c r="AO106" s="261"/>
      <c r="AP106" s="261"/>
      <c r="AQ106" s="261"/>
      <c r="AR106" s="261"/>
      <c r="AS106" s="261" t="s">
        <v>363</v>
      </c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 t="s">
        <v>121</v>
      </c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2">
        <v>0</v>
      </c>
      <c r="BW106" s="262"/>
      <c r="BX106" s="262"/>
      <c r="BY106" s="262"/>
      <c r="BZ106" s="262"/>
      <c r="CA106" s="262"/>
      <c r="CB106" s="262"/>
      <c r="CC106" s="262"/>
      <c r="CD106" s="262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60"/>
      <c r="CO106" s="261"/>
      <c r="CP106" s="261"/>
      <c r="CQ106" s="261"/>
      <c r="CR106" s="261"/>
      <c r="CS106" s="261"/>
      <c r="CT106" s="261"/>
      <c r="CU106" s="261"/>
    </row>
    <row r="107" spans="1:99" ht="25.5" customHeight="1">
      <c r="A107" s="250" t="s">
        <v>340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37"/>
      <c r="W107" s="237"/>
      <c r="X107" s="237"/>
      <c r="Y107" s="237"/>
      <c r="Z107" s="237"/>
      <c r="AA107" s="261" t="s">
        <v>62</v>
      </c>
      <c r="AB107" s="261"/>
      <c r="AC107" s="261"/>
      <c r="AD107" s="261"/>
      <c r="AE107" s="261"/>
      <c r="AF107" s="261"/>
      <c r="AG107" s="261"/>
      <c r="AH107" s="261"/>
      <c r="AI107" s="261"/>
      <c r="AJ107" s="261" t="s">
        <v>63</v>
      </c>
      <c r="AK107" s="261"/>
      <c r="AL107" s="261"/>
      <c r="AM107" s="261"/>
      <c r="AN107" s="261"/>
      <c r="AO107" s="261"/>
      <c r="AP107" s="261"/>
      <c r="AQ107" s="261"/>
      <c r="AR107" s="261"/>
      <c r="AS107" s="261" t="s">
        <v>363</v>
      </c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 t="s">
        <v>121</v>
      </c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2">
        <v>10000</v>
      </c>
      <c r="BW107" s="262"/>
      <c r="BX107" s="262"/>
      <c r="BY107" s="262"/>
      <c r="BZ107" s="262"/>
      <c r="CA107" s="262"/>
      <c r="CB107" s="262"/>
      <c r="CC107" s="262"/>
      <c r="CD107" s="262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60"/>
      <c r="CO107" s="261"/>
      <c r="CP107" s="261"/>
      <c r="CQ107" s="261"/>
      <c r="CR107" s="261"/>
      <c r="CS107" s="261"/>
      <c r="CT107" s="261"/>
      <c r="CU107" s="261"/>
    </row>
    <row r="108" spans="1:99" ht="24.75" customHeight="1">
      <c r="A108" s="250" t="s">
        <v>341</v>
      </c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37"/>
      <c r="W108" s="237"/>
      <c r="X108" s="237"/>
      <c r="Y108" s="237"/>
      <c r="Z108" s="237"/>
      <c r="AA108" s="261" t="s">
        <v>62</v>
      </c>
      <c r="AB108" s="261"/>
      <c r="AC108" s="261"/>
      <c r="AD108" s="261"/>
      <c r="AE108" s="261"/>
      <c r="AF108" s="261"/>
      <c r="AG108" s="261"/>
      <c r="AH108" s="261"/>
      <c r="AI108" s="261"/>
      <c r="AJ108" s="261" t="s">
        <v>63</v>
      </c>
      <c r="AK108" s="261"/>
      <c r="AL108" s="261"/>
      <c r="AM108" s="261"/>
      <c r="AN108" s="261"/>
      <c r="AO108" s="261"/>
      <c r="AP108" s="261"/>
      <c r="AQ108" s="261"/>
      <c r="AR108" s="261"/>
      <c r="AS108" s="261" t="s">
        <v>363</v>
      </c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 t="s">
        <v>121</v>
      </c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2">
        <v>50000</v>
      </c>
      <c r="BW108" s="262"/>
      <c r="BX108" s="262"/>
      <c r="BY108" s="262"/>
      <c r="BZ108" s="262"/>
      <c r="CA108" s="262"/>
      <c r="CB108" s="262"/>
      <c r="CC108" s="262"/>
      <c r="CD108" s="262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60"/>
      <c r="CO108" s="261"/>
      <c r="CP108" s="261"/>
      <c r="CQ108" s="261"/>
      <c r="CR108" s="261"/>
      <c r="CS108" s="261"/>
      <c r="CT108" s="261"/>
      <c r="CU108" s="261"/>
    </row>
    <row r="109" spans="1:99" ht="12.75">
      <c r="A109" s="250" t="s">
        <v>336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37"/>
      <c r="W109" s="237"/>
      <c r="X109" s="237"/>
      <c r="Y109" s="237"/>
      <c r="Z109" s="237"/>
      <c r="AA109" s="261" t="s">
        <v>62</v>
      </c>
      <c r="AB109" s="261"/>
      <c r="AC109" s="261"/>
      <c r="AD109" s="261"/>
      <c r="AE109" s="261"/>
      <c r="AF109" s="261"/>
      <c r="AG109" s="261"/>
      <c r="AH109" s="261"/>
      <c r="AI109" s="261"/>
      <c r="AJ109" s="261" t="s">
        <v>63</v>
      </c>
      <c r="AK109" s="261"/>
      <c r="AL109" s="261"/>
      <c r="AM109" s="261"/>
      <c r="AN109" s="261"/>
      <c r="AO109" s="261"/>
      <c r="AP109" s="261"/>
      <c r="AQ109" s="261"/>
      <c r="AR109" s="261"/>
      <c r="AS109" s="261" t="s">
        <v>363</v>
      </c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 t="s">
        <v>121</v>
      </c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1"/>
      <c r="BV109" s="262">
        <v>10000</v>
      </c>
      <c r="BW109" s="262"/>
      <c r="BX109" s="262"/>
      <c r="BY109" s="262"/>
      <c r="BZ109" s="262"/>
      <c r="CA109" s="262"/>
      <c r="CB109" s="262"/>
      <c r="CC109" s="262"/>
      <c r="CD109" s="262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60"/>
      <c r="CO109" s="261"/>
      <c r="CP109" s="261"/>
      <c r="CQ109" s="261"/>
      <c r="CR109" s="261"/>
      <c r="CS109" s="261"/>
      <c r="CT109" s="261"/>
      <c r="CU109" s="261"/>
    </row>
    <row r="110" spans="1:99" ht="12.75">
      <c r="A110" s="250" t="s">
        <v>333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37"/>
      <c r="W110" s="237"/>
      <c r="X110" s="237"/>
      <c r="Y110" s="237"/>
      <c r="Z110" s="237"/>
      <c r="AA110" s="261" t="s">
        <v>62</v>
      </c>
      <c r="AB110" s="261"/>
      <c r="AC110" s="261"/>
      <c r="AD110" s="261"/>
      <c r="AE110" s="261"/>
      <c r="AF110" s="261"/>
      <c r="AG110" s="261"/>
      <c r="AH110" s="261"/>
      <c r="AI110" s="261"/>
      <c r="AJ110" s="261" t="s">
        <v>63</v>
      </c>
      <c r="AK110" s="261"/>
      <c r="AL110" s="261"/>
      <c r="AM110" s="261"/>
      <c r="AN110" s="261"/>
      <c r="AO110" s="261"/>
      <c r="AP110" s="261"/>
      <c r="AQ110" s="261"/>
      <c r="AR110" s="261"/>
      <c r="AS110" s="261" t="s">
        <v>363</v>
      </c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 t="s">
        <v>121</v>
      </c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1"/>
      <c r="BV110" s="262">
        <v>10000</v>
      </c>
      <c r="BW110" s="262"/>
      <c r="BX110" s="262"/>
      <c r="BY110" s="262"/>
      <c r="BZ110" s="262"/>
      <c r="CA110" s="262"/>
      <c r="CB110" s="262"/>
      <c r="CC110" s="262"/>
      <c r="CD110" s="262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60"/>
      <c r="CO110" s="261"/>
      <c r="CP110" s="261"/>
      <c r="CQ110" s="261"/>
      <c r="CR110" s="261"/>
      <c r="CS110" s="261"/>
      <c r="CT110" s="261"/>
      <c r="CU110" s="261"/>
    </row>
    <row r="111" spans="1:99" ht="27" customHeight="1">
      <c r="A111" s="250" t="s">
        <v>342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37"/>
      <c r="W111" s="237"/>
      <c r="X111" s="237"/>
      <c r="Y111" s="237"/>
      <c r="Z111" s="237"/>
      <c r="AA111" s="261" t="s">
        <v>62</v>
      </c>
      <c r="AB111" s="261"/>
      <c r="AC111" s="261"/>
      <c r="AD111" s="261"/>
      <c r="AE111" s="261"/>
      <c r="AF111" s="261"/>
      <c r="AG111" s="261"/>
      <c r="AH111" s="261"/>
      <c r="AI111" s="261"/>
      <c r="AJ111" s="261" t="s">
        <v>63</v>
      </c>
      <c r="AK111" s="261"/>
      <c r="AL111" s="261"/>
      <c r="AM111" s="261"/>
      <c r="AN111" s="261"/>
      <c r="AO111" s="261"/>
      <c r="AP111" s="261"/>
      <c r="AQ111" s="261"/>
      <c r="AR111" s="261"/>
      <c r="AS111" s="261" t="s">
        <v>363</v>
      </c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 t="s">
        <v>121</v>
      </c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2">
        <v>300000</v>
      </c>
      <c r="BW111" s="262"/>
      <c r="BX111" s="262"/>
      <c r="BY111" s="262"/>
      <c r="BZ111" s="262"/>
      <c r="CA111" s="262"/>
      <c r="CB111" s="262"/>
      <c r="CC111" s="262"/>
      <c r="CD111" s="262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60"/>
      <c r="CO111" s="261"/>
      <c r="CP111" s="261"/>
      <c r="CQ111" s="261"/>
      <c r="CR111" s="261"/>
      <c r="CS111" s="261"/>
      <c r="CT111" s="261"/>
      <c r="CU111" s="261"/>
    </row>
    <row r="112" spans="1:99" ht="26.25" customHeight="1">
      <c r="A112" s="250" t="s">
        <v>343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37"/>
      <c r="W112" s="237"/>
      <c r="X112" s="237"/>
      <c r="Y112" s="237"/>
      <c r="Z112" s="237"/>
      <c r="AA112" s="261" t="s">
        <v>62</v>
      </c>
      <c r="AB112" s="261"/>
      <c r="AC112" s="261"/>
      <c r="AD112" s="261"/>
      <c r="AE112" s="261"/>
      <c r="AF112" s="261"/>
      <c r="AG112" s="261"/>
      <c r="AH112" s="261"/>
      <c r="AI112" s="261"/>
      <c r="AJ112" s="261" t="s">
        <v>63</v>
      </c>
      <c r="AK112" s="261"/>
      <c r="AL112" s="261"/>
      <c r="AM112" s="261"/>
      <c r="AN112" s="261"/>
      <c r="AO112" s="261"/>
      <c r="AP112" s="261"/>
      <c r="AQ112" s="261"/>
      <c r="AR112" s="261"/>
      <c r="AS112" s="261" t="s">
        <v>363</v>
      </c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 t="s">
        <v>121</v>
      </c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2">
        <v>20000</v>
      </c>
      <c r="BW112" s="262"/>
      <c r="BX112" s="262"/>
      <c r="BY112" s="262"/>
      <c r="BZ112" s="262"/>
      <c r="CA112" s="262"/>
      <c r="CB112" s="262"/>
      <c r="CC112" s="262"/>
      <c r="CD112" s="262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60"/>
      <c r="CO112" s="261"/>
      <c r="CP112" s="261"/>
      <c r="CQ112" s="261"/>
      <c r="CR112" s="261"/>
      <c r="CS112" s="261"/>
      <c r="CT112" s="261"/>
      <c r="CU112" s="261"/>
    </row>
    <row r="113" spans="1:99" ht="12.75">
      <c r="A113" s="256" t="s">
        <v>344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8"/>
      <c r="AA113" s="243" t="s">
        <v>62</v>
      </c>
      <c r="AB113" s="244"/>
      <c r="AC113" s="244"/>
      <c r="AD113" s="244"/>
      <c r="AE113" s="244"/>
      <c r="AF113" s="244"/>
      <c r="AG113" s="244"/>
      <c r="AH113" s="244"/>
      <c r="AI113" s="245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32">
        <f>BV86+BV95+BV104</f>
        <v>5190000</v>
      </c>
      <c r="BW113" s="233"/>
      <c r="BX113" s="233"/>
      <c r="BY113" s="233"/>
      <c r="BZ113" s="233"/>
      <c r="CA113" s="233"/>
      <c r="CB113" s="233"/>
      <c r="CC113" s="233"/>
      <c r="CD113" s="234"/>
      <c r="CE113" s="235" t="s">
        <v>345</v>
      </c>
      <c r="CF113" s="235"/>
      <c r="CG113" s="235"/>
      <c r="CH113" s="235"/>
      <c r="CI113" s="235"/>
      <c r="CJ113" s="235"/>
      <c r="CK113" s="235"/>
      <c r="CL113" s="235"/>
      <c r="CM113" s="235"/>
      <c r="CN113" s="236" t="s">
        <v>345</v>
      </c>
      <c r="CO113" s="235"/>
      <c r="CP113" s="235"/>
      <c r="CQ113" s="235"/>
      <c r="CR113" s="235"/>
      <c r="CS113" s="235"/>
      <c r="CT113" s="235"/>
      <c r="CU113" s="235"/>
    </row>
    <row r="114" spans="1:99" ht="90.75" customHeight="1">
      <c r="A114" s="253" t="s">
        <v>364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5"/>
      <c r="V114" s="247"/>
      <c r="W114" s="247"/>
      <c r="X114" s="247"/>
      <c r="Y114" s="247"/>
      <c r="Z114" s="247"/>
      <c r="AA114" s="247" t="s">
        <v>65</v>
      </c>
      <c r="AB114" s="247"/>
      <c r="AC114" s="247"/>
      <c r="AD114" s="247"/>
      <c r="AE114" s="247"/>
      <c r="AF114" s="247"/>
      <c r="AG114" s="247"/>
      <c r="AH114" s="247"/>
      <c r="AI114" s="247"/>
      <c r="AJ114" s="247" t="s">
        <v>56</v>
      </c>
      <c r="AK114" s="247"/>
      <c r="AL114" s="247"/>
      <c r="AM114" s="247"/>
      <c r="AN114" s="247"/>
      <c r="AO114" s="247"/>
      <c r="AP114" s="247"/>
      <c r="AQ114" s="247"/>
      <c r="AR114" s="247"/>
      <c r="AS114" s="247" t="s">
        <v>365</v>
      </c>
      <c r="AT114" s="247"/>
      <c r="AU114" s="247"/>
      <c r="AV114" s="247"/>
      <c r="AW114" s="247"/>
      <c r="AX114" s="247"/>
      <c r="AY114" s="247"/>
      <c r="AZ114" s="247"/>
      <c r="BA114" s="247"/>
      <c r="BB114" s="247"/>
      <c r="BC114" s="247"/>
      <c r="BD114" s="247"/>
      <c r="BE114" s="247"/>
      <c r="BF114" s="247"/>
      <c r="BG114" s="247"/>
      <c r="BH114" s="247"/>
      <c r="BI114" s="247"/>
      <c r="BJ114" s="247"/>
      <c r="BK114" s="247"/>
      <c r="BL114" s="247"/>
      <c r="BM114" s="247"/>
      <c r="BN114" s="247"/>
      <c r="BO114" s="247"/>
      <c r="BP114" s="247"/>
      <c r="BQ114" s="247"/>
      <c r="BR114" s="247"/>
      <c r="BS114" s="247"/>
      <c r="BT114" s="247"/>
      <c r="BU114" s="247"/>
      <c r="BV114" s="248">
        <f>BV115</f>
        <v>294710</v>
      </c>
      <c r="BW114" s="248"/>
      <c r="BX114" s="248"/>
      <c r="BY114" s="248"/>
      <c r="BZ114" s="248"/>
      <c r="CA114" s="248"/>
      <c r="CB114" s="248"/>
      <c r="CC114" s="248"/>
      <c r="CD114" s="248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5"/>
      <c r="CO114" s="247"/>
      <c r="CP114" s="247"/>
      <c r="CQ114" s="247"/>
      <c r="CR114" s="247"/>
      <c r="CS114" s="247"/>
      <c r="CT114" s="247"/>
      <c r="CU114" s="247"/>
    </row>
    <row r="115" spans="1:99" ht="42.75" customHeight="1">
      <c r="A115" s="250" t="s">
        <v>366</v>
      </c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2"/>
      <c r="V115" s="237"/>
      <c r="W115" s="237"/>
      <c r="X115" s="237"/>
      <c r="Y115" s="237"/>
      <c r="Z115" s="237"/>
      <c r="AA115" s="237" t="s">
        <v>65</v>
      </c>
      <c r="AB115" s="237"/>
      <c r="AC115" s="237"/>
      <c r="AD115" s="237"/>
      <c r="AE115" s="237"/>
      <c r="AF115" s="237"/>
      <c r="AG115" s="237"/>
      <c r="AH115" s="237"/>
      <c r="AI115" s="237"/>
      <c r="AJ115" s="237" t="s">
        <v>56</v>
      </c>
      <c r="AK115" s="237"/>
      <c r="AL115" s="237"/>
      <c r="AM115" s="237"/>
      <c r="AN115" s="237"/>
      <c r="AO115" s="237"/>
      <c r="AP115" s="237"/>
      <c r="AQ115" s="237"/>
      <c r="AR115" s="237"/>
      <c r="AS115" s="237" t="s">
        <v>365</v>
      </c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 t="s">
        <v>157</v>
      </c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8">
        <v>294710</v>
      </c>
      <c r="BW115" s="238"/>
      <c r="BX115" s="238"/>
      <c r="BY115" s="238"/>
      <c r="BZ115" s="238"/>
      <c r="CA115" s="238"/>
      <c r="CB115" s="238"/>
      <c r="CC115" s="238"/>
      <c r="CD115" s="238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9"/>
      <c r="CO115" s="237"/>
      <c r="CP115" s="237"/>
      <c r="CQ115" s="237"/>
      <c r="CR115" s="237"/>
      <c r="CS115" s="237"/>
      <c r="CT115" s="237"/>
      <c r="CU115" s="237"/>
    </row>
    <row r="116" spans="1:99" ht="39" customHeight="1">
      <c r="A116" s="253" t="s">
        <v>367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5"/>
      <c r="V116" s="247"/>
      <c r="W116" s="247"/>
      <c r="X116" s="247"/>
      <c r="Y116" s="247"/>
      <c r="Z116" s="247"/>
      <c r="AA116" s="247" t="s">
        <v>65</v>
      </c>
      <c r="AB116" s="247"/>
      <c r="AC116" s="247"/>
      <c r="AD116" s="247"/>
      <c r="AE116" s="247"/>
      <c r="AF116" s="247"/>
      <c r="AG116" s="247"/>
      <c r="AH116" s="247"/>
      <c r="AI116" s="247"/>
      <c r="AJ116" s="247" t="s">
        <v>63</v>
      </c>
      <c r="AK116" s="247"/>
      <c r="AL116" s="247"/>
      <c r="AM116" s="247"/>
      <c r="AN116" s="247"/>
      <c r="AO116" s="247"/>
      <c r="AP116" s="247"/>
      <c r="AQ116" s="247"/>
      <c r="AR116" s="247"/>
      <c r="AS116" s="247" t="s">
        <v>368</v>
      </c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8">
        <f>BV117</f>
        <v>0</v>
      </c>
      <c r="BW116" s="248"/>
      <c r="BX116" s="248"/>
      <c r="BY116" s="248"/>
      <c r="BZ116" s="248"/>
      <c r="CA116" s="248"/>
      <c r="CB116" s="248"/>
      <c r="CC116" s="248"/>
      <c r="CD116" s="248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5"/>
      <c r="CO116" s="247"/>
      <c r="CP116" s="247"/>
      <c r="CQ116" s="247"/>
      <c r="CR116" s="247"/>
      <c r="CS116" s="247"/>
      <c r="CT116" s="247"/>
      <c r="CU116" s="247"/>
    </row>
    <row r="117" spans="1:99" ht="25.5" customHeight="1">
      <c r="A117" s="250" t="s">
        <v>369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2"/>
      <c r="V117" s="237"/>
      <c r="W117" s="237"/>
      <c r="X117" s="237"/>
      <c r="Y117" s="237"/>
      <c r="Z117" s="237"/>
      <c r="AA117" s="237" t="s">
        <v>65</v>
      </c>
      <c r="AB117" s="237"/>
      <c r="AC117" s="237"/>
      <c r="AD117" s="237"/>
      <c r="AE117" s="237"/>
      <c r="AF117" s="237"/>
      <c r="AG117" s="237"/>
      <c r="AH117" s="237"/>
      <c r="AI117" s="237"/>
      <c r="AJ117" s="237" t="s">
        <v>63</v>
      </c>
      <c r="AK117" s="237"/>
      <c r="AL117" s="237"/>
      <c r="AM117" s="237"/>
      <c r="AN117" s="237"/>
      <c r="AO117" s="237"/>
      <c r="AP117" s="237"/>
      <c r="AQ117" s="237"/>
      <c r="AR117" s="237"/>
      <c r="AS117" s="237" t="s">
        <v>368</v>
      </c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 t="s">
        <v>198</v>
      </c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8">
        <v>0</v>
      </c>
      <c r="BW117" s="238"/>
      <c r="BX117" s="238"/>
      <c r="BY117" s="238"/>
      <c r="BZ117" s="238"/>
      <c r="CA117" s="238"/>
      <c r="CB117" s="238"/>
      <c r="CC117" s="238"/>
      <c r="CD117" s="238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9"/>
      <c r="CO117" s="237"/>
      <c r="CP117" s="237"/>
      <c r="CQ117" s="237"/>
      <c r="CR117" s="237"/>
      <c r="CS117" s="237"/>
      <c r="CT117" s="237"/>
      <c r="CU117" s="237"/>
    </row>
    <row r="118" spans="1:99" ht="39" customHeight="1">
      <c r="A118" s="253" t="s">
        <v>370</v>
      </c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5"/>
      <c r="V118" s="247"/>
      <c r="W118" s="247"/>
      <c r="X118" s="247"/>
      <c r="Y118" s="247"/>
      <c r="Z118" s="247"/>
      <c r="AA118" s="247" t="s">
        <v>65</v>
      </c>
      <c r="AB118" s="247"/>
      <c r="AC118" s="247"/>
      <c r="AD118" s="247"/>
      <c r="AE118" s="247"/>
      <c r="AF118" s="247"/>
      <c r="AG118" s="247"/>
      <c r="AH118" s="247"/>
      <c r="AI118" s="247"/>
      <c r="AJ118" s="247" t="s">
        <v>63</v>
      </c>
      <c r="AK118" s="247"/>
      <c r="AL118" s="247"/>
      <c r="AM118" s="247"/>
      <c r="AN118" s="247"/>
      <c r="AO118" s="247"/>
      <c r="AP118" s="247"/>
      <c r="AQ118" s="247"/>
      <c r="AR118" s="247"/>
      <c r="AS118" s="247" t="s">
        <v>371</v>
      </c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8">
        <f>BV119</f>
        <v>84000</v>
      </c>
      <c r="BW118" s="248"/>
      <c r="BX118" s="248"/>
      <c r="BY118" s="248"/>
      <c r="BZ118" s="248"/>
      <c r="CA118" s="248"/>
      <c r="CB118" s="248"/>
      <c r="CC118" s="248"/>
      <c r="CD118" s="248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5"/>
      <c r="CO118" s="247"/>
      <c r="CP118" s="247"/>
      <c r="CQ118" s="247"/>
      <c r="CR118" s="247"/>
      <c r="CS118" s="247"/>
      <c r="CT118" s="247"/>
      <c r="CU118" s="247"/>
    </row>
    <row r="119" spans="1:99" ht="26.25" customHeight="1">
      <c r="A119" s="250" t="s">
        <v>369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2"/>
      <c r="V119" s="237"/>
      <c r="W119" s="237"/>
      <c r="X119" s="237"/>
      <c r="Y119" s="237"/>
      <c r="Z119" s="237"/>
      <c r="AA119" s="237" t="s">
        <v>65</v>
      </c>
      <c r="AB119" s="237"/>
      <c r="AC119" s="237"/>
      <c r="AD119" s="237"/>
      <c r="AE119" s="237"/>
      <c r="AF119" s="237"/>
      <c r="AG119" s="237"/>
      <c r="AH119" s="237"/>
      <c r="AI119" s="237"/>
      <c r="AJ119" s="237" t="s">
        <v>63</v>
      </c>
      <c r="AK119" s="237"/>
      <c r="AL119" s="237"/>
      <c r="AM119" s="237"/>
      <c r="AN119" s="237"/>
      <c r="AO119" s="237"/>
      <c r="AP119" s="237"/>
      <c r="AQ119" s="237"/>
      <c r="AR119" s="237"/>
      <c r="AS119" s="237" t="s">
        <v>371</v>
      </c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 t="s">
        <v>198</v>
      </c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8">
        <v>84000</v>
      </c>
      <c r="BW119" s="238"/>
      <c r="BX119" s="238"/>
      <c r="BY119" s="238"/>
      <c r="BZ119" s="238"/>
      <c r="CA119" s="238"/>
      <c r="CB119" s="238"/>
      <c r="CC119" s="238"/>
      <c r="CD119" s="238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9"/>
      <c r="CO119" s="237"/>
      <c r="CP119" s="237"/>
      <c r="CQ119" s="237"/>
      <c r="CR119" s="237"/>
      <c r="CS119" s="237"/>
      <c r="CT119" s="237"/>
      <c r="CU119" s="237"/>
    </row>
    <row r="120" spans="1:99" ht="52.5" customHeight="1">
      <c r="A120" s="253" t="s">
        <v>372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5"/>
      <c r="V120" s="247"/>
      <c r="W120" s="247"/>
      <c r="X120" s="247"/>
      <c r="Y120" s="247"/>
      <c r="Z120" s="247"/>
      <c r="AA120" s="247" t="s">
        <v>65</v>
      </c>
      <c r="AB120" s="247"/>
      <c r="AC120" s="247"/>
      <c r="AD120" s="247"/>
      <c r="AE120" s="247"/>
      <c r="AF120" s="247"/>
      <c r="AG120" s="247"/>
      <c r="AH120" s="247"/>
      <c r="AI120" s="247"/>
      <c r="AJ120" s="247" t="s">
        <v>63</v>
      </c>
      <c r="AK120" s="247"/>
      <c r="AL120" s="247"/>
      <c r="AM120" s="247"/>
      <c r="AN120" s="247"/>
      <c r="AO120" s="247"/>
      <c r="AP120" s="247"/>
      <c r="AQ120" s="247"/>
      <c r="AR120" s="247"/>
      <c r="AS120" s="247" t="s">
        <v>373</v>
      </c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8">
        <f>BV121</f>
        <v>120000</v>
      </c>
      <c r="BW120" s="248"/>
      <c r="BX120" s="248"/>
      <c r="BY120" s="248"/>
      <c r="BZ120" s="248"/>
      <c r="CA120" s="248"/>
      <c r="CB120" s="248"/>
      <c r="CC120" s="248"/>
      <c r="CD120" s="248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5"/>
      <c r="CO120" s="247"/>
      <c r="CP120" s="247"/>
      <c r="CQ120" s="247"/>
      <c r="CR120" s="247"/>
      <c r="CS120" s="247"/>
      <c r="CT120" s="247"/>
      <c r="CU120" s="247"/>
    </row>
    <row r="121" spans="1:99" ht="25.5" customHeight="1">
      <c r="A121" s="250" t="s">
        <v>369</v>
      </c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2"/>
      <c r="V121" s="237"/>
      <c r="W121" s="237"/>
      <c r="X121" s="237"/>
      <c r="Y121" s="237"/>
      <c r="Z121" s="237"/>
      <c r="AA121" s="237" t="s">
        <v>65</v>
      </c>
      <c r="AB121" s="237"/>
      <c r="AC121" s="237"/>
      <c r="AD121" s="237"/>
      <c r="AE121" s="237"/>
      <c r="AF121" s="237"/>
      <c r="AG121" s="237"/>
      <c r="AH121" s="237"/>
      <c r="AI121" s="237"/>
      <c r="AJ121" s="237" t="s">
        <v>63</v>
      </c>
      <c r="AK121" s="237"/>
      <c r="AL121" s="237"/>
      <c r="AM121" s="237"/>
      <c r="AN121" s="237"/>
      <c r="AO121" s="237"/>
      <c r="AP121" s="237"/>
      <c r="AQ121" s="237"/>
      <c r="AR121" s="237"/>
      <c r="AS121" s="237" t="s">
        <v>373</v>
      </c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 t="s">
        <v>160</v>
      </c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8">
        <v>120000</v>
      </c>
      <c r="BW121" s="238"/>
      <c r="BX121" s="238"/>
      <c r="BY121" s="238"/>
      <c r="BZ121" s="238"/>
      <c r="CA121" s="238"/>
      <c r="CB121" s="238"/>
      <c r="CC121" s="238"/>
      <c r="CD121" s="238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9"/>
      <c r="CO121" s="237"/>
      <c r="CP121" s="237"/>
      <c r="CQ121" s="237"/>
      <c r="CR121" s="237"/>
      <c r="CS121" s="237"/>
      <c r="CT121" s="237"/>
      <c r="CU121" s="237"/>
    </row>
    <row r="122" spans="1:99" ht="12.75">
      <c r="A122" s="256" t="s">
        <v>344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8"/>
      <c r="AA122" s="243" t="s">
        <v>65</v>
      </c>
      <c r="AB122" s="244"/>
      <c r="AC122" s="244"/>
      <c r="AD122" s="244"/>
      <c r="AE122" s="244"/>
      <c r="AF122" s="244"/>
      <c r="AG122" s="244"/>
      <c r="AH122" s="244"/>
      <c r="AI122" s="245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32">
        <f>BV114+BV116+BV118+BV120</f>
        <v>498710</v>
      </c>
      <c r="BW122" s="233"/>
      <c r="BX122" s="233"/>
      <c r="BY122" s="233"/>
      <c r="BZ122" s="233"/>
      <c r="CA122" s="233"/>
      <c r="CB122" s="233"/>
      <c r="CC122" s="233"/>
      <c r="CD122" s="234"/>
      <c r="CE122" s="235" t="s">
        <v>345</v>
      </c>
      <c r="CF122" s="235"/>
      <c r="CG122" s="235"/>
      <c r="CH122" s="235"/>
      <c r="CI122" s="235"/>
      <c r="CJ122" s="235"/>
      <c r="CK122" s="235"/>
      <c r="CL122" s="235"/>
      <c r="CM122" s="235"/>
      <c r="CN122" s="236" t="s">
        <v>345</v>
      </c>
      <c r="CO122" s="235"/>
      <c r="CP122" s="235"/>
      <c r="CQ122" s="235"/>
      <c r="CR122" s="235"/>
      <c r="CS122" s="235"/>
      <c r="CT122" s="235"/>
      <c r="CU122" s="235"/>
    </row>
    <row r="123" spans="1:99" ht="39" customHeight="1">
      <c r="A123" s="253" t="s">
        <v>374</v>
      </c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5"/>
      <c r="V123" s="247"/>
      <c r="W123" s="247"/>
      <c r="X123" s="247"/>
      <c r="Y123" s="247"/>
      <c r="Z123" s="247"/>
      <c r="AA123" s="247" t="s">
        <v>80</v>
      </c>
      <c r="AB123" s="247"/>
      <c r="AC123" s="247"/>
      <c r="AD123" s="247"/>
      <c r="AE123" s="247"/>
      <c r="AF123" s="247"/>
      <c r="AG123" s="247"/>
      <c r="AH123" s="247"/>
      <c r="AI123" s="247"/>
      <c r="AJ123" s="247" t="s">
        <v>63</v>
      </c>
      <c r="AK123" s="247"/>
      <c r="AL123" s="247"/>
      <c r="AM123" s="247"/>
      <c r="AN123" s="247"/>
      <c r="AO123" s="247"/>
      <c r="AP123" s="247"/>
      <c r="AQ123" s="247"/>
      <c r="AR123" s="247"/>
      <c r="AS123" s="247" t="s">
        <v>375</v>
      </c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8">
        <f>BV124</f>
        <v>86390</v>
      </c>
      <c r="BW123" s="248"/>
      <c r="BX123" s="248"/>
      <c r="BY123" s="248"/>
      <c r="BZ123" s="248"/>
      <c r="CA123" s="248"/>
      <c r="CB123" s="248"/>
      <c r="CC123" s="248"/>
      <c r="CD123" s="248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5"/>
      <c r="CO123" s="247"/>
      <c r="CP123" s="247"/>
      <c r="CQ123" s="247"/>
      <c r="CR123" s="247"/>
      <c r="CS123" s="247"/>
      <c r="CT123" s="247"/>
      <c r="CU123" s="247"/>
    </row>
    <row r="124" spans="1:99" ht="39" customHeight="1">
      <c r="A124" s="250" t="s">
        <v>376</v>
      </c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2"/>
      <c r="V124" s="237"/>
      <c r="W124" s="237"/>
      <c r="X124" s="237"/>
      <c r="Y124" s="237"/>
      <c r="Z124" s="237"/>
      <c r="AA124" s="237" t="s">
        <v>80</v>
      </c>
      <c r="AB124" s="237"/>
      <c r="AC124" s="237"/>
      <c r="AD124" s="237"/>
      <c r="AE124" s="237"/>
      <c r="AF124" s="237"/>
      <c r="AG124" s="237"/>
      <c r="AH124" s="237"/>
      <c r="AI124" s="237"/>
      <c r="AJ124" s="237" t="s">
        <v>63</v>
      </c>
      <c r="AK124" s="237"/>
      <c r="AL124" s="237"/>
      <c r="AM124" s="237"/>
      <c r="AN124" s="237"/>
      <c r="AO124" s="237"/>
      <c r="AP124" s="237"/>
      <c r="AQ124" s="237"/>
      <c r="AR124" s="237"/>
      <c r="AS124" s="237" t="s">
        <v>375</v>
      </c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 t="s">
        <v>166</v>
      </c>
      <c r="BD124" s="237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8">
        <v>86390</v>
      </c>
      <c r="BW124" s="238"/>
      <c r="BX124" s="238"/>
      <c r="BY124" s="238"/>
      <c r="BZ124" s="238"/>
      <c r="CA124" s="238"/>
      <c r="CB124" s="238"/>
      <c r="CC124" s="238"/>
      <c r="CD124" s="238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9"/>
      <c r="CO124" s="237"/>
      <c r="CP124" s="237"/>
      <c r="CQ124" s="237"/>
      <c r="CR124" s="237"/>
      <c r="CS124" s="237"/>
      <c r="CT124" s="237"/>
      <c r="CU124" s="237"/>
    </row>
    <row r="125" spans="1:99" ht="12.75">
      <c r="A125" s="240" t="s">
        <v>344</v>
      </c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2"/>
      <c r="AA125" s="243" t="s">
        <v>80</v>
      </c>
      <c r="AB125" s="244"/>
      <c r="AC125" s="244"/>
      <c r="AD125" s="244"/>
      <c r="AE125" s="244"/>
      <c r="AF125" s="244"/>
      <c r="AG125" s="244"/>
      <c r="AH125" s="244"/>
      <c r="AI125" s="245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246"/>
      <c r="BC125" s="246"/>
      <c r="BD125" s="246"/>
      <c r="BE125" s="246"/>
      <c r="BF125" s="246"/>
      <c r="BG125" s="246"/>
      <c r="BH125" s="246"/>
      <c r="BI125" s="246"/>
      <c r="BJ125" s="246"/>
      <c r="BK125" s="246"/>
      <c r="BL125" s="246"/>
      <c r="BM125" s="246"/>
      <c r="BN125" s="246"/>
      <c r="BO125" s="246"/>
      <c r="BP125" s="246"/>
      <c r="BQ125" s="246"/>
      <c r="BR125" s="246"/>
      <c r="BS125" s="246"/>
      <c r="BT125" s="246"/>
      <c r="BU125" s="246"/>
      <c r="BV125" s="232">
        <f>BV123</f>
        <v>86390</v>
      </c>
      <c r="BW125" s="233"/>
      <c r="BX125" s="233"/>
      <c r="BY125" s="233"/>
      <c r="BZ125" s="233"/>
      <c r="CA125" s="233"/>
      <c r="CB125" s="233"/>
      <c r="CC125" s="233"/>
      <c r="CD125" s="234"/>
      <c r="CE125" s="235" t="s">
        <v>345</v>
      </c>
      <c r="CF125" s="235"/>
      <c r="CG125" s="235"/>
      <c r="CH125" s="235"/>
      <c r="CI125" s="235"/>
      <c r="CJ125" s="235"/>
      <c r="CK125" s="235"/>
      <c r="CL125" s="235"/>
      <c r="CM125" s="235"/>
      <c r="CN125" s="236" t="s">
        <v>345</v>
      </c>
      <c r="CO125" s="235"/>
      <c r="CP125" s="235"/>
      <c r="CQ125" s="235"/>
      <c r="CR125" s="235"/>
      <c r="CS125" s="235"/>
      <c r="CT125" s="235"/>
      <c r="CU125" s="235"/>
    </row>
    <row r="126" spans="1:99" ht="13.5" thickBo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3" t="s">
        <v>170</v>
      </c>
      <c r="BV126" s="232">
        <f>BV55+BV61+BV82+BV85+BV113+BV122+BV125</f>
        <v>14997370.486</v>
      </c>
      <c r="BW126" s="233"/>
      <c r="BX126" s="233"/>
      <c r="BY126" s="233"/>
      <c r="BZ126" s="233"/>
      <c r="CA126" s="233"/>
      <c r="CB126" s="233"/>
      <c r="CC126" s="233"/>
      <c r="CD126" s="234"/>
      <c r="CE126" s="235" t="s">
        <v>345</v>
      </c>
      <c r="CF126" s="235"/>
      <c r="CG126" s="235"/>
      <c r="CH126" s="235"/>
      <c r="CI126" s="235"/>
      <c r="CJ126" s="235"/>
      <c r="CK126" s="235"/>
      <c r="CL126" s="235"/>
      <c r="CM126" s="235"/>
      <c r="CN126" s="235" t="s">
        <v>345</v>
      </c>
      <c r="CO126" s="235"/>
      <c r="CP126" s="235"/>
      <c r="CQ126" s="235"/>
      <c r="CR126" s="235"/>
      <c r="CS126" s="235"/>
      <c r="CT126" s="235"/>
      <c r="CU126" s="235"/>
    </row>
    <row r="127" spans="1:99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4" t="s">
        <v>377</v>
      </c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226">
        <v>5</v>
      </c>
      <c r="CO127" s="227"/>
      <c r="CP127" s="227"/>
      <c r="CQ127" s="227"/>
      <c r="CR127" s="227"/>
      <c r="CS127" s="227"/>
      <c r="CT127" s="227"/>
      <c r="CU127" s="228"/>
    </row>
    <row r="128" spans="1:99" ht="13.5" thickBo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4" t="s">
        <v>378</v>
      </c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229">
        <v>8</v>
      </c>
      <c r="CO128" s="230"/>
      <c r="CP128" s="230"/>
      <c r="CQ128" s="230"/>
      <c r="CR128" s="230"/>
      <c r="CS128" s="230"/>
      <c r="CT128" s="230"/>
      <c r="CU128" s="231"/>
    </row>
  </sheetData>
  <sheetProtection/>
  <mergeCells count="1059">
    <mergeCell ref="A1:AN1"/>
    <mergeCell ref="BH1:CU1"/>
    <mergeCell ref="A2:AN2"/>
    <mergeCell ref="BH2:CU2"/>
    <mergeCell ref="A3:AN3"/>
    <mergeCell ref="BH3:CU3"/>
    <mergeCell ref="A4:AN4"/>
    <mergeCell ref="BH4:CU4"/>
    <mergeCell ref="A5:AN5"/>
    <mergeCell ref="BH5:CU5"/>
    <mergeCell ref="A6:N6"/>
    <mergeCell ref="Q6:AN6"/>
    <mergeCell ref="BH6:BU6"/>
    <mergeCell ref="BX6:CU6"/>
    <mergeCell ref="A7:N7"/>
    <mergeCell ref="Q7:AN7"/>
    <mergeCell ref="BH7:BU7"/>
    <mergeCell ref="BX7:CU7"/>
    <mergeCell ref="B8:D8"/>
    <mergeCell ref="F8:U8"/>
    <mergeCell ref="X8:Y8"/>
    <mergeCell ref="BI8:BK8"/>
    <mergeCell ref="BM8:CB8"/>
    <mergeCell ref="CE8:CF8"/>
    <mergeCell ref="AF10:AL10"/>
    <mergeCell ref="BV10:BX10"/>
    <mergeCell ref="CJ10:CU10"/>
    <mergeCell ref="BH11:BI11"/>
    <mergeCell ref="BJ11:BM11"/>
    <mergeCell ref="BN11:BO11"/>
    <mergeCell ref="CJ11:CU11"/>
    <mergeCell ref="AN12:AP12"/>
    <mergeCell ref="AR12:BA12"/>
    <mergeCell ref="BD12:BE12"/>
    <mergeCell ref="CJ12:CU12"/>
    <mergeCell ref="CJ13:CU13"/>
    <mergeCell ref="S14:BT14"/>
    <mergeCell ref="CJ14:CU14"/>
    <mergeCell ref="U15:BT15"/>
    <mergeCell ref="CJ15:CU15"/>
    <mergeCell ref="Z16:BT16"/>
    <mergeCell ref="CJ16:CU16"/>
    <mergeCell ref="O17:BT17"/>
    <mergeCell ref="CJ17:CU17"/>
    <mergeCell ref="CJ18:CU18"/>
    <mergeCell ref="A20:CU20"/>
    <mergeCell ref="A21:CU21"/>
    <mergeCell ref="BU22:BV22"/>
    <mergeCell ref="A24:U24"/>
    <mergeCell ref="V24:Z24"/>
    <mergeCell ref="AA24:BK24"/>
    <mergeCell ref="BL24:BU24"/>
    <mergeCell ref="BV24:CU24"/>
    <mergeCell ref="A25:U25"/>
    <mergeCell ref="V25:Z26"/>
    <mergeCell ref="AA25:AI25"/>
    <mergeCell ref="AJ25:AR25"/>
    <mergeCell ref="AS25:BB25"/>
    <mergeCell ref="BC25:BK25"/>
    <mergeCell ref="BL25:BU26"/>
    <mergeCell ref="BV25:CD25"/>
    <mergeCell ref="CE25:CM25"/>
    <mergeCell ref="CN25:CU25"/>
    <mergeCell ref="A26:U26"/>
    <mergeCell ref="AA26:AI26"/>
    <mergeCell ref="AJ26:AR26"/>
    <mergeCell ref="AS26:BB26"/>
    <mergeCell ref="BC26:BK26"/>
    <mergeCell ref="BV26:CD26"/>
    <mergeCell ref="CE26:CM26"/>
    <mergeCell ref="CN26:CU26"/>
    <mergeCell ref="A27:U27"/>
    <mergeCell ref="V27:Z27"/>
    <mergeCell ref="AA27:AI27"/>
    <mergeCell ref="AJ27:AR27"/>
    <mergeCell ref="AS27:BB27"/>
    <mergeCell ref="BC27:BK27"/>
    <mergeCell ref="BL27:BU27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3:BU43"/>
    <mergeCell ref="BV43:CD43"/>
    <mergeCell ref="CE43:CM43"/>
    <mergeCell ref="CN43:CU43"/>
    <mergeCell ref="A44:U44"/>
    <mergeCell ref="V44:Z44"/>
    <mergeCell ref="AA44:AI44"/>
    <mergeCell ref="AJ44:AR44"/>
    <mergeCell ref="AS44:BB44"/>
    <mergeCell ref="BC44:BK44"/>
    <mergeCell ref="BL44:BU44"/>
    <mergeCell ref="BV44:CD44"/>
    <mergeCell ref="CE44:CM44"/>
    <mergeCell ref="CN44:CU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CE45:CM45"/>
    <mergeCell ref="CN45:CU45"/>
    <mergeCell ref="A46:U46"/>
    <mergeCell ref="V46:Z46"/>
    <mergeCell ref="AA46:AI46"/>
    <mergeCell ref="AJ46:AR46"/>
    <mergeCell ref="AS46:BB46"/>
    <mergeCell ref="BC46:BK46"/>
    <mergeCell ref="BL46:BU46"/>
    <mergeCell ref="BV46:CD46"/>
    <mergeCell ref="CE46:CM46"/>
    <mergeCell ref="CN46:CU46"/>
    <mergeCell ref="A47:U47"/>
    <mergeCell ref="V47:Z47"/>
    <mergeCell ref="AA47:AI47"/>
    <mergeCell ref="AJ47:AR47"/>
    <mergeCell ref="AS47:BB47"/>
    <mergeCell ref="BC47:BK47"/>
    <mergeCell ref="BL47:BU47"/>
    <mergeCell ref="BV47:CD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BL49:BU49"/>
    <mergeCell ref="BV49:CD49"/>
    <mergeCell ref="CE49:CM49"/>
    <mergeCell ref="CN49:CU49"/>
    <mergeCell ref="A50:U50"/>
    <mergeCell ref="V50:Z50"/>
    <mergeCell ref="AA50:AI50"/>
    <mergeCell ref="AJ50:AR50"/>
    <mergeCell ref="AS50:BB50"/>
    <mergeCell ref="BC50:BK50"/>
    <mergeCell ref="BL50:BU50"/>
    <mergeCell ref="BV50:CD50"/>
    <mergeCell ref="CE50:CM50"/>
    <mergeCell ref="CN50:CU50"/>
    <mergeCell ref="A51:U51"/>
    <mergeCell ref="V51:Z51"/>
    <mergeCell ref="AA51:AI51"/>
    <mergeCell ref="AJ51:AR51"/>
    <mergeCell ref="AS51:BB51"/>
    <mergeCell ref="BC51:BK51"/>
    <mergeCell ref="BL51:BU51"/>
    <mergeCell ref="BV51:CD51"/>
    <mergeCell ref="CE51:CM51"/>
    <mergeCell ref="CN51:CU51"/>
    <mergeCell ref="A52:U52"/>
    <mergeCell ref="V52:Z52"/>
    <mergeCell ref="AA52:AI52"/>
    <mergeCell ref="AJ52:AR52"/>
    <mergeCell ref="AS52:BB52"/>
    <mergeCell ref="BC52:BK52"/>
    <mergeCell ref="BL52:BU52"/>
    <mergeCell ref="BV52:CD52"/>
    <mergeCell ref="CE52:CM52"/>
    <mergeCell ref="CN52:CU52"/>
    <mergeCell ref="A53:U53"/>
    <mergeCell ref="V53:Z53"/>
    <mergeCell ref="AA53:AI53"/>
    <mergeCell ref="AJ53:AR53"/>
    <mergeCell ref="AS53:BB53"/>
    <mergeCell ref="BC53:BK53"/>
    <mergeCell ref="BL53:BU53"/>
    <mergeCell ref="BV53:CD53"/>
    <mergeCell ref="CE53:CM53"/>
    <mergeCell ref="CN53:CU53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4:CM54"/>
    <mergeCell ref="CN54:CU54"/>
    <mergeCell ref="A55:Z55"/>
    <mergeCell ref="AA55:AI55"/>
    <mergeCell ref="AJ55:AR55"/>
    <mergeCell ref="AS55:BB55"/>
    <mergeCell ref="BC55:BK55"/>
    <mergeCell ref="BL55:BU55"/>
    <mergeCell ref="BV55:CD55"/>
    <mergeCell ref="CE55:CM55"/>
    <mergeCell ref="CN55:CU55"/>
    <mergeCell ref="A56:U56"/>
    <mergeCell ref="V56:Z56"/>
    <mergeCell ref="AA56:AI56"/>
    <mergeCell ref="AJ56:AR56"/>
    <mergeCell ref="AS56:BB56"/>
    <mergeCell ref="BC56:BK56"/>
    <mergeCell ref="BL56:BU56"/>
    <mergeCell ref="BV56:CD56"/>
    <mergeCell ref="CE56:CM56"/>
    <mergeCell ref="CN56:CU56"/>
    <mergeCell ref="A57:U57"/>
    <mergeCell ref="V57:Z57"/>
    <mergeCell ref="AA57:AI57"/>
    <mergeCell ref="AJ57:AR57"/>
    <mergeCell ref="AS57:BB57"/>
    <mergeCell ref="BC57:BK57"/>
    <mergeCell ref="BL57:BU57"/>
    <mergeCell ref="BV57:CD57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BL58:BU58"/>
    <mergeCell ref="BV58:CD58"/>
    <mergeCell ref="CE58:CM58"/>
    <mergeCell ref="CN58:CU58"/>
    <mergeCell ref="A59:U59"/>
    <mergeCell ref="V59:Z59"/>
    <mergeCell ref="AA59:AI59"/>
    <mergeCell ref="AJ59:AR59"/>
    <mergeCell ref="AS59:BB59"/>
    <mergeCell ref="BC59:BK59"/>
    <mergeCell ref="BL59:BU59"/>
    <mergeCell ref="BV59:CD59"/>
    <mergeCell ref="CE59:CM59"/>
    <mergeCell ref="CN59:CU59"/>
    <mergeCell ref="A60:U60"/>
    <mergeCell ref="V60:Z60"/>
    <mergeCell ref="AA60:AI60"/>
    <mergeCell ref="AJ60:AR60"/>
    <mergeCell ref="AS60:BB60"/>
    <mergeCell ref="BC60:BK60"/>
    <mergeCell ref="BL60:BU60"/>
    <mergeCell ref="BV60:CD60"/>
    <mergeCell ref="CE60:CM60"/>
    <mergeCell ref="CN60:CU60"/>
    <mergeCell ref="A61:Z61"/>
    <mergeCell ref="AA61:AI61"/>
    <mergeCell ref="AJ61:AR61"/>
    <mergeCell ref="AS61:BB61"/>
    <mergeCell ref="BC61:BK61"/>
    <mergeCell ref="BL61:BU61"/>
    <mergeCell ref="BV61:CD61"/>
    <mergeCell ref="CE61:CM61"/>
    <mergeCell ref="CN61:CU61"/>
    <mergeCell ref="A62:U62"/>
    <mergeCell ref="V62:Z62"/>
    <mergeCell ref="AA62:AI62"/>
    <mergeCell ref="AJ62:AR62"/>
    <mergeCell ref="AS62:BB62"/>
    <mergeCell ref="BC62:BK62"/>
    <mergeCell ref="BL62:BU62"/>
    <mergeCell ref="BV62:CD62"/>
    <mergeCell ref="CE62:CM62"/>
    <mergeCell ref="CN62:CU62"/>
    <mergeCell ref="A63:U63"/>
    <mergeCell ref="V63:Z63"/>
    <mergeCell ref="AA63:AI63"/>
    <mergeCell ref="AJ63:AR63"/>
    <mergeCell ref="AS63:BB63"/>
    <mergeCell ref="BC63:BK63"/>
    <mergeCell ref="BL63:BU63"/>
    <mergeCell ref="BV63:CD63"/>
    <mergeCell ref="CE63:CM63"/>
    <mergeCell ref="CN63:CU63"/>
    <mergeCell ref="A64:U64"/>
    <mergeCell ref="V64:Z64"/>
    <mergeCell ref="AA64:AI64"/>
    <mergeCell ref="AJ64:AR64"/>
    <mergeCell ref="AS64:BB64"/>
    <mergeCell ref="BC64:BK64"/>
    <mergeCell ref="BL64:BU64"/>
    <mergeCell ref="BV64:CD64"/>
    <mergeCell ref="CE64:CM64"/>
    <mergeCell ref="CN64:CU64"/>
    <mergeCell ref="A65:U65"/>
    <mergeCell ref="V65:Z65"/>
    <mergeCell ref="AA65:AI65"/>
    <mergeCell ref="AJ65:AR65"/>
    <mergeCell ref="AS65:BB65"/>
    <mergeCell ref="BC65:BK65"/>
    <mergeCell ref="BL65:BU65"/>
    <mergeCell ref="BV65:CD65"/>
    <mergeCell ref="CE65:CM65"/>
    <mergeCell ref="CN65:CU65"/>
    <mergeCell ref="A66:U66"/>
    <mergeCell ref="V66:Z66"/>
    <mergeCell ref="AA66:AI66"/>
    <mergeCell ref="AJ66:AR66"/>
    <mergeCell ref="AS66:BB66"/>
    <mergeCell ref="BC66:BK66"/>
    <mergeCell ref="BL66:BU66"/>
    <mergeCell ref="BV66:CD66"/>
    <mergeCell ref="CE66:CM66"/>
    <mergeCell ref="CN66:CU66"/>
    <mergeCell ref="A67:U67"/>
    <mergeCell ref="V67:Z67"/>
    <mergeCell ref="AA67:AI67"/>
    <mergeCell ref="AJ67:AR67"/>
    <mergeCell ref="AS67:BB67"/>
    <mergeCell ref="BC67:BK67"/>
    <mergeCell ref="BL67:BU67"/>
    <mergeCell ref="BV67:CD67"/>
    <mergeCell ref="CE67:CM67"/>
    <mergeCell ref="CN67:CU67"/>
    <mergeCell ref="A68:U68"/>
    <mergeCell ref="V68:Z68"/>
    <mergeCell ref="AA68:AI68"/>
    <mergeCell ref="AJ68:AR68"/>
    <mergeCell ref="AS68:BB68"/>
    <mergeCell ref="BC68:BK68"/>
    <mergeCell ref="BL68:BU68"/>
    <mergeCell ref="BV68:CD68"/>
    <mergeCell ref="CE68:CM68"/>
    <mergeCell ref="CN68:CU68"/>
    <mergeCell ref="A69:U69"/>
    <mergeCell ref="V69:Z69"/>
    <mergeCell ref="AA69:AI69"/>
    <mergeCell ref="AJ69:AR69"/>
    <mergeCell ref="AS69:BB69"/>
    <mergeCell ref="BC69:BK69"/>
    <mergeCell ref="BL69:BU69"/>
    <mergeCell ref="BV69:CD69"/>
    <mergeCell ref="CE69:CM69"/>
    <mergeCell ref="CN69:CU69"/>
    <mergeCell ref="A70:U70"/>
    <mergeCell ref="V70:Z70"/>
    <mergeCell ref="AA70:AI70"/>
    <mergeCell ref="AJ70:AR70"/>
    <mergeCell ref="AS70:BB70"/>
    <mergeCell ref="BC70:BK70"/>
    <mergeCell ref="BL70:BU70"/>
    <mergeCell ref="BV70:CD70"/>
    <mergeCell ref="CE70:CM70"/>
    <mergeCell ref="CN70:CU70"/>
    <mergeCell ref="A71:U71"/>
    <mergeCell ref="V71:Z71"/>
    <mergeCell ref="AA71:AI71"/>
    <mergeCell ref="AJ71:AR71"/>
    <mergeCell ref="AS71:BB71"/>
    <mergeCell ref="BC71:BK71"/>
    <mergeCell ref="BL71:BU71"/>
    <mergeCell ref="BV71:CD71"/>
    <mergeCell ref="CE71:CM71"/>
    <mergeCell ref="CN71:CU71"/>
    <mergeCell ref="A72:U72"/>
    <mergeCell ref="V72:Z72"/>
    <mergeCell ref="AA72:AI72"/>
    <mergeCell ref="AJ72:AR72"/>
    <mergeCell ref="AS72:BB72"/>
    <mergeCell ref="BC72:BK72"/>
    <mergeCell ref="BL72:BU72"/>
    <mergeCell ref="BV72:CD72"/>
    <mergeCell ref="CE72:CM72"/>
    <mergeCell ref="CN72:CU72"/>
    <mergeCell ref="A73:U73"/>
    <mergeCell ref="V73:Z73"/>
    <mergeCell ref="AA73:AI73"/>
    <mergeCell ref="AJ73:AR73"/>
    <mergeCell ref="AS73:BB73"/>
    <mergeCell ref="BC73:BK73"/>
    <mergeCell ref="BL73:BU73"/>
    <mergeCell ref="BV73:CD73"/>
    <mergeCell ref="CE73:CM73"/>
    <mergeCell ref="CN73:CU73"/>
    <mergeCell ref="A74:U74"/>
    <mergeCell ref="V74:Z74"/>
    <mergeCell ref="AA74:AI74"/>
    <mergeCell ref="AJ74:AR74"/>
    <mergeCell ref="AS74:BB74"/>
    <mergeCell ref="BC74:BK74"/>
    <mergeCell ref="BL74:BU74"/>
    <mergeCell ref="BV74:CD74"/>
    <mergeCell ref="CE74:CM74"/>
    <mergeCell ref="CN74:CU74"/>
    <mergeCell ref="A75:U75"/>
    <mergeCell ref="V75:Z75"/>
    <mergeCell ref="AA75:AI75"/>
    <mergeCell ref="AJ75:AR75"/>
    <mergeCell ref="AS75:BB75"/>
    <mergeCell ref="BC75:BK75"/>
    <mergeCell ref="BL75:BU75"/>
    <mergeCell ref="BV75:CD75"/>
    <mergeCell ref="CE75:CM75"/>
    <mergeCell ref="CN75:CU75"/>
    <mergeCell ref="A76:U76"/>
    <mergeCell ref="V76:Z76"/>
    <mergeCell ref="AA76:AI76"/>
    <mergeCell ref="AJ76:AR76"/>
    <mergeCell ref="AS76:BB76"/>
    <mergeCell ref="BC76:BK76"/>
    <mergeCell ref="BL76:BU76"/>
    <mergeCell ref="BV76:CD76"/>
    <mergeCell ref="CE76:CM76"/>
    <mergeCell ref="CN76:CU76"/>
    <mergeCell ref="A77:U77"/>
    <mergeCell ref="V77:Z77"/>
    <mergeCell ref="AA77:AI77"/>
    <mergeCell ref="AJ77:AR77"/>
    <mergeCell ref="AS77:BB77"/>
    <mergeCell ref="BC77:BK77"/>
    <mergeCell ref="BL77:BU77"/>
    <mergeCell ref="BV77:CD77"/>
    <mergeCell ref="CE77:CM77"/>
    <mergeCell ref="CN77:CU77"/>
    <mergeCell ref="A78:U78"/>
    <mergeCell ref="V78:Z78"/>
    <mergeCell ref="AA78:AI78"/>
    <mergeCell ref="AJ78:AR78"/>
    <mergeCell ref="AS78:BB78"/>
    <mergeCell ref="BC78:BK78"/>
    <mergeCell ref="BL78:BU78"/>
    <mergeCell ref="BV78:CD78"/>
    <mergeCell ref="CE78:CM78"/>
    <mergeCell ref="CN78:CU78"/>
    <mergeCell ref="A79:U79"/>
    <mergeCell ref="V79:Z79"/>
    <mergeCell ref="AA79:AI79"/>
    <mergeCell ref="AJ79:AR79"/>
    <mergeCell ref="AS79:BB79"/>
    <mergeCell ref="BC79:BK79"/>
    <mergeCell ref="BL79:BU79"/>
    <mergeCell ref="BV79:CD79"/>
    <mergeCell ref="CE79:CM79"/>
    <mergeCell ref="CN79:CU79"/>
    <mergeCell ref="A80:U80"/>
    <mergeCell ref="V80:Z80"/>
    <mergeCell ref="AA80:AI80"/>
    <mergeCell ref="AJ80:AR80"/>
    <mergeCell ref="AS80:BB80"/>
    <mergeCell ref="BC80:BK80"/>
    <mergeCell ref="BL80:BU80"/>
    <mergeCell ref="BV80:CD80"/>
    <mergeCell ref="CE80:CM80"/>
    <mergeCell ref="CN80:CU80"/>
    <mergeCell ref="A81:U81"/>
    <mergeCell ref="V81:Z81"/>
    <mergeCell ref="AA81:AI81"/>
    <mergeCell ref="AJ81:AR81"/>
    <mergeCell ref="AS81:BB81"/>
    <mergeCell ref="BC81:BK81"/>
    <mergeCell ref="BL81:BU81"/>
    <mergeCell ref="BV81:CD81"/>
    <mergeCell ref="CE81:CM81"/>
    <mergeCell ref="CN81:CU81"/>
    <mergeCell ref="A82:Z82"/>
    <mergeCell ref="AA82:AI82"/>
    <mergeCell ref="AJ82:AR82"/>
    <mergeCell ref="AS82:BB82"/>
    <mergeCell ref="BC82:BK82"/>
    <mergeCell ref="BL82:BU82"/>
    <mergeCell ref="BV82:CD82"/>
    <mergeCell ref="CE82:CM82"/>
    <mergeCell ref="CN82:CU82"/>
    <mergeCell ref="A83:U83"/>
    <mergeCell ref="V83:Z83"/>
    <mergeCell ref="AA83:AI83"/>
    <mergeCell ref="AJ83:AR83"/>
    <mergeCell ref="AS83:BB83"/>
    <mergeCell ref="BC83:BK83"/>
    <mergeCell ref="BL83:BU83"/>
    <mergeCell ref="BV83:CD83"/>
    <mergeCell ref="CE83:CM83"/>
    <mergeCell ref="CN83:CU83"/>
    <mergeCell ref="A84:U84"/>
    <mergeCell ref="V84:Z84"/>
    <mergeCell ref="AA84:AI84"/>
    <mergeCell ref="AJ84:AR84"/>
    <mergeCell ref="AS84:BB84"/>
    <mergeCell ref="BC84:BK84"/>
    <mergeCell ref="BL84:BU84"/>
    <mergeCell ref="BV84:CD84"/>
    <mergeCell ref="CE84:CM84"/>
    <mergeCell ref="CN84:CU84"/>
    <mergeCell ref="A85:Z85"/>
    <mergeCell ref="AA85:AI85"/>
    <mergeCell ref="AJ85:AR85"/>
    <mergeCell ref="AS85:BB85"/>
    <mergeCell ref="BC85:BK85"/>
    <mergeCell ref="BL85:BU85"/>
    <mergeCell ref="BV85:CD85"/>
    <mergeCell ref="CE85:CM85"/>
    <mergeCell ref="CN85:CU85"/>
    <mergeCell ref="A86:U86"/>
    <mergeCell ref="V86:Z86"/>
    <mergeCell ref="AA86:AI86"/>
    <mergeCell ref="AJ86:AR86"/>
    <mergeCell ref="AS86:BB86"/>
    <mergeCell ref="BC86:BK86"/>
    <mergeCell ref="BL86:BU86"/>
    <mergeCell ref="BV86:CD86"/>
    <mergeCell ref="CE86:CM86"/>
    <mergeCell ref="CN86:CU86"/>
    <mergeCell ref="A87:U87"/>
    <mergeCell ref="V87:Z87"/>
    <mergeCell ref="AA87:AI87"/>
    <mergeCell ref="AJ87:AR87"/>
    <mergeCell ref="AS87:BB87"/>
    <mergeCell ref="BC87:BK87"/>
    <mergeCell ref="BL87:BU87"/>
    <mergeCell ref="BV87:CD87"/>
    <mergeCell ref="CE87:CM87"/>
    <mergeCell ref="CN87:CU87"/>
    <mergeCell ref="A88:U88"/>
    <mergeCell ref="V88:Z88"/>
    <mergeCell ref="AA88:AI88"/>
    <mergeCell ref="AJ88:AR88"/>
    <mergeCell ref="AS88:BB88"/>
    <mergeCell ref="BC88:BK88"/>
    <mergeCell ref="BL88:BU88"/>
    <mergeCell ref="BV88:CD88"/>
    <mergeCell ref="CE88:CM88"/>
    <mergeCell ref="CN88:CU88"/>
    <mergeCell ref="A89:U89"/>
    <mergeCell ref="V89:Z89"/>
    <mergeCell ref="AA89:AI89"/>
    <mergeCell ref="AJ89:AR89"/>
    <mergeCell ref="AS89:BB89"/>
    <mergeCell ref="BC89:BK89"/>
    <mergeCell ref="BL89:BU89"/>
    <mergeCell ref="BV89:CD89"/>
    <mergeCell ref="CE89:CM89"/>
    <mergeCell ref="CN89:CU89"/>
    <mergeCell ref="A90:U90"/>
    <mergeCell ref="V90:Z90"/>
    <mergeCell ref="AA90:AI90"/>
    <mergeCell ref="AJ90:AR90"/>
    <mergeCell ref="AS90:BB90"/>
    <mergeCell ref="BC90:BK90"/>
    <mergeCell ref="BL90:BU90"/>
    <mergeCell ref="BV90:CD90"/>
    <mergeCell ref="CE90:CM90"/>
    <mergeCell ref="CN90:CU90"/>
    <mergeCell ref="A91:U91"/>
    <mergeCell ref="V91:Z91"/>
    <mergeCell ref="AA91:AI91"/>
    <mergeCell ref="AJ91:AR91"/>
    <mergeCell ref="AS91:BB91"/>
    <mergeCell ref="BC91:BK91"/>
    <mergeCell ref="BL91:BU91"/>
    <mergeCell ref="BV91:CD91"/>
    <mergeCell ref="CE91:CM91"/>
    <mergeCell ref="CN91:CU91"/>
    <mergeCell ref="A92:U92"/>
    <mergeCell ref="V92:Z92"/>
    <mergeCell ref="AA92:AI92"/>
    <mergeCell ref="AJ92:AR92"/>
    <mergeCell ref="AS92:BB92"/>
    <mergeCell ref="BC92:BK92"/>
    <mergeCell ref="BL92:BU92"/>
    <mergeCell ref="BV92:CD92"/>
    <mergeCell ref="CE92:CM92"/>
    <mergeCell ref="CN92:CU92"/>
    <mergeCell ref="A93:U93"/>
    <mergeCell ref="V93:Z93"/>
    <mergeCell ref="AA93:AI93"/>
    <mergeCell ref="AJ93:AR93"/>
    <mergeCell ref="AS93:BB93"/>
    <mergeCell ref="BC93:BK93"/>
    <mergeCell ref="BL93:BU93"/>
    <mergeCell ref="BV93:CD93"/>
    <mergeCell ref="CE93:CM93"/>
    <mergeCell ref="CN93:CU93"/>
    <mergeCell ref="A94:U94"/>
    <mergeCell ref="V94:Z94"/>
    <mergeCell ref="AA94:AI94"/>
    <mergeCell ref="AJ94:AR94"/>
    <mergeCell ref="AS94:BB94"/>
    <mergeCell ref="BC94:BK94"/>
    <mergeCell ref="BL94:BU94"/>
    <mergeCell ref="BV94:CD94"/>
    <mergeCell ref="CE94:CM94"/>
    <mergeCell ref="CN94:CU94"/>
    <mergeCell ref="A95:U95"/>
    <mergeCell ref="V95:Z95"/>
    <mergeCell ref="AA95:AI95"/>
    <mergeCell ref="AJ95:AR95"/>
    <mergeCell ref="AS95:BB95"/>
    <mergeCell ref="BC95:BK95"/>
    <mergeCell ref="BL95:BU95"/>
    <mergeCell ref="BV95:CD95"/>
    <mergeCell ref="CE95:CM95"/>
    <mergeCell ref="CN95:CU95"/>
    <mergeCell ref="A96:U96"/>
    <mergeCell ref="V96:Z96"/>
    <mergeCell ref="AA96:AI96"/>
    <mergeCell ref="AJ96:AR96"/>
    <mergeCell ref="AS96:BB96"/>
    <mergeCell ref="BC96:BK96"/>
    <mergeCell ref="BL96:BU96"/>
    <mergeCell ref="BV96:CD96"/>
    <mergeCell ref="CE96:CM96"/>
    <mergeCell ref="CN96:CU96"/>
    <mergeCell ref="A97:U97"/>
    <mergeCell ref="V97:Z97"/>
    <mergeCell ref="AA97:AI97"/>
    <mergeCell ref="AJ97:AR97"/>
    <mergeCell ref="AS97:BB97"/>
    <mergeCell ref="BC97:BK97"/>
    <mergeCell ref="BL97:BU97"/>
    <mergeCell ref="BV97:CD97"/>
    <mergeCell ref="CE97:CM97"/>
    <mergeCell ref="CN97:CU97"/>
    <mergeCell ref="A98:U98"/>
    <mergeCell ref="V98:Z98"/>
    <mergeCell ref="AA98:AI98"/>
    <mergeCell ref="AJ98:AR98"/>
    <mergeCell ref="AS98:BB98"/>
    <mergeCell ref="BC98:BK98"/>
    <mergeCell ref="BL98:BU98"/>
    <mergeCell ref="BV98:CD98"/>
    <mergeCell ref="CE98:CM98"/>
    <mergeCell ref="CN98:CU98"/>
    <mergeCell ref="A99:U99"/>
    <mergeCell ref="V99:Z99"/>
    <mergeCell ref="AA99:AI99"/>
    <mergeCell ref="AJ99:AR99"/>
    <mergeCell ref="AS99:BB99"/>
    <mergeCell ref="BC99:BK99"/>
    <mergeCell ref="BL99:BU99"/>
    <mergeCell ref="BV99:CD99"/>
    <mergeCell ref="CE99:CM99"/>
    <mergeCell ref="CN99:CU99"/>
    <mergeCell ref="A100:U100"/>
    <mergeCell ref="V100:Z100"/>
    <mergeCell ref="AA100:AI100"/>
    <mergeCell ref="AJ100:AR100"/>
    <mergeCell ref="AS100:BB100"/>
    <mergeCell ref="BC100:BK100"/>
    <mergeCell ref="BL100:BU100"/>
    <mergeCell ref="BV100:CD100"/>
    <mergeCell ref="CE100:CM100"/>
    <mergeCell ref="CN100:CU100"/>
    <mergeCell ref="A101:U101"/>
    <mergeCell ref="V101:Z101"/>
    <mergeCell ref="AA101:AI101"/>
    <mergeCell ref="AJ101:AR101"/>
    <mergeCell ref="AS101:BB101"/>
    <mergeCell ref="BC101:BK101"/>
    <mergeCell ref="BL101:BU101"/>
    <mergeCell ref="BV101:CD101"/>
    <mergeCell ref="CE101:CM101"/>
    <mergeCell ref="CN101:CU101"/>
    <mergeCell ref="A102:U102"/>
    <mergeCell ref="V102:Z102"/>
    <mergeCell ref="AA102:AI102"/>
    <mergeCell ref="AJ102:AR102"/>
    <mergeCell ref="AS102:BB102"/>
    <mergeCell ref="BC102:BK102"/>
    <mergeCell ref="BL102:BU102"/>
    <mergeCell ref="BV102:CD102"/>
    <mergeCell ref="CE102:CM102"/>
    <mergeCell ref="CN102:CU102"/>
    <mergeCell ref="A103:U103"/>
    <mergeCell ref="V103:Z103"/>
    <mergeCell ref="AA103:AI103"/>
    <mergeCell ref="AJ103:AR103"/>
    <mergeCell ref="AS103:BB103"/>
    <mergeCell ref="BC103:BK103"/>
    <mergeCell ref="BL103:BU103"/>
    <mergeCell ref="BV103:CD103"/>
    <mergeCell ref="CE103:CM103"/>
    <mergeCell ref="CN103:CU103"/>
    <mergeCell ref="A104:U104"/>
    <mergeCell ref="V104:Z104"/>
    <mergeCell ref="AA104:AI104"/>
    <mergeCell ref="AJ104:AR104"/>
    <mergeCell ref="AS104:BB104"/>
    <mergeCell ref="BC104:BK104"/>
    <mergeCell ref="BL104:BU104"/>
    <mergeCell ref="BV104:CD104"/>
    <mergeCell ref="CE104:CM104"/>
    <mergeCell ref="CN104:CU104"/>
    <mergeCell ref="A105:U105"/>
    <mergeCell ref="V105:Z105"/>
    <mergeCell ref="AA105:AI105"/>
    <mergeCell ref="AJ105:AR105"/>
    <mergeCell ref="AS105:BB105"/>
    <mergeCell ref="BC105:BK105"/>
    <mergeCell ref="BL105:BU105"/>
    <mergeCell ref="BV105:CD105"/>
    <mergeCell ref="CE105:CM105"/>
    <mergeCell ref="CN105:CU105"/>
    <mergeCell ref="A106:U106"/>
    <mergeCell ref="V106:Z106"/>
    <mergeCell ref="AA106:AI106"/>
    <mergeCell ref="AJ106:AR106"/>
    <mergeCell ref="AS106:BB106"/>
    <mergeCell ref="BC106:BK106"/>
    <mergeCell ref="BL106:BU106"/>
    <mergeCell ref="BV106:CD106"/>
    <mergeCell ref="CE106:CM106"/>
    <mergeCell ref="CN106:CU106"/>
    <mergeCell ref="A107:U107"/>
    <mergeCell ref="V107:Z107"/>
    <mergeCell ref="AA107:AI107"/>
    <mergeCell ref="AJ107:AR107"/>
    <mergeCell ref="AS107:BB107"/>
    <mergeCell ref="BC107:BK107"/>
    <mergeCell ref="BL107:BU107"/>
    <mergeCell ref="BV107:CD107"/>
    <mergeCell ref="CE107:CM107"/>
    <mergeCell ref="CN107:CU107"/>
    <mergeCell ref="A108:U108"/>
    <mergeCell ref="V108:Z108"/>
    <mergeCell ref="AA108:AI108"/>
    <mergeCell ref="AJ108:AR108"/>
    <mergeCell ref="AS108:BB108"/>
    <mergeCell ref="BC108:BK108"/>
    <mergeCell ref="BL108:BU108"/>
    <mergeCell ref="BV108:CD108"/>
    <mergeCell ref="CE108:CM108"/>
    <mergeCell ref="CN108:CU108"/>
    <mergeCell ref="A109:U109"/>
    <mergeCell ref="V109:Z109"/>
    <mergeCell ref="AA109:AI109"/>
    <mergeCell ref="AJ109:AR109"/>
    <mergeCell ref="AS109:BB109"/>
    <mergeCell ref="BC109:BK109"/>
    <mergeCell ref="BL109:BU109"/>
    <mergeCell ref="BV109:CD109"/>
    <mergeCell ref="CE109:CM109"/>
    <mergeCell ref="CN109:CU109"/>
    <mergeCell ref="A110:U110"/>
    <mergeCell ref="V110:Z110"/>
    <mergeCell ref="AA110:AI110"/>
    <mergeCell ref="AJ110:AR110"/>
    <mergeCell ref="AS110:BB110"/>
    <mergeCell ref="BC110:BK110"/>
    <mergeCell ref="BL110:BU110"/>
    <mergeCell ref="BV110:CD110"/>
    <mergeCell ref="CE110:CM110"/>
    <mergeCell ref="CN110:CU110"/>
    <mergeCell ref="A111:U111"/>
    <mergeCell ref="V111:Z111"/>
    <mergeCell ref="AA111:AI111"/>
    <mergeCell ref="AJ111:AR111"/>
    <mergeCell ref="AS111:BB111"/>
    <mergeCell ref="BC111:BK111"/>
    <mergeCell ref="BL111:BU111"/>
    <mergeCell ref="BV111:CD111"/>
    <mergeCell ref="CE111:CM111"/>
    <mergeCell ref="CN111:CU111"/>
    <mergeCell ref="A112:U112"/>
    <mergeCell ref="V112:Z112"/>
    <mergeCell ref="AA112:AI112"/>
    <mergeCell ref="AJ112:AR112"/>
    <mergeCell ref="AS112:BB112"/>
    <mergeCell ref="BC112:BK112"/>
    <mergeCell ref="BL112:BU112"/>
    <mergeCell ref="BV112:CD112"/>
    <mergeCell ref="CE112:CM112"/>
    <mergeCell ref="CN112:CU112"/>
    <mergeCell ref="A113:Z113"/>
    <mergeCell ref="AA113:AI113"/>
    <mergeCell ref="AJ113:AR113"/>
    <mergeCell ref="AS113:BB113"/>
    <mergeCell ref="BC113:BK113"/>
    <mergeCell ref="BL113:BU113"/>
    <mergeCell ref="BV113:CD113"/>
    <mergeCell ref="CE113:CM113"/>
    <mergeCell ref="CN113:CU113"/>
    <mergeCell ref="A114:U114"/>
    <mergeCell ref="V114:Z114"/>
    <mergeCell ref="AA114:AI114"/>
    <mergeCell ref="AJ114:AR114"/>
    <mergeCell ref="AS114:BB114"/>
    <mergeCell ref="BC114:BK114"/>
    <mergeCell ref="BL114:BU114"/>
    <mergeCell ref="BV114:CD114"/>
    <mergeCell ref="CE114:CM114"/>
    <mergeCell ref="CN114:CU114"/>
    <mergeCell ref="A115:U115"/>
    <mergeCell ref="V115:Z115"/>
    <mergeCell ref="AA115:AI115"/>
    <mergeCell ref="AJ115:AR115"/>
    <mergeCell ref="AS115:BB115"/>
    <mergeCell ref="BC115:BK115"/>
    <mergeCell ref="BL115:BU115"/>
    <mergeCell ref="BV115:CD115"/>
    <mergeCell ref="CE115:CM115"/>
    <mergeCell ref="CN115:CU115"/>
    <mergeCell ref="A116:U116"/>
    <mergeCell ref="V116:Z116"/>
    <mergeCell ref="AA116:AI116"/>
    <mergeCell ref="AJ116:AR116"/>
    <mergeCell ref="AS116:BB116"/>
    <mergeCell ref="BC116:BK116"/>
    <mergeCell ref="BL116:BU116"/>
    <mergeCell ref="BV116:CD116"/>
    <mergeCell ref="CE116:CM116"/>
    <mergeCell ref="CN116:CU116"/>
    <mergeCell ref="A117:U117"/>
    <mergeCell ref="V117:Z117"/>
    <mergeCell ref="AA117:AI117"/>
    <mergeCell ref="AJ117:AR117"/>
    <mergeCell ref="AS117:BB117"/>
    <mergeCell ref="BC117:BK117"/>
    <mergeCell ref="BL117:BU117"/>
    <mergeCell ref="BV117:CD117"/>
    <mergeCell ref="CE117:CM117"/>
    <mergeCell ref="CN117:CU117"/>
    <mergeCell ref="A118:U118"/>
    <mergeCell ref="V118:Z118"/>
    <mergeCell ref="AA118:AI118"/>
    <mergeCell ref="AJ118:AR118"/>
    <mergeCell ref="AS118:BB118"/>
    <mergeCell ref="BC118:BK118"/>
    <mergeCell ref="BL118:BU118"/>
    <mergeCell ref="BV118:CD118"/>
    <mergeCell ref="CE118:CM118"/>
    <mergeCell ref="CN118:CU118"/>
    <mergeCell ref="A119:U119"/>
    <mergeCell ref="V119:Z119"/>
    <mergeCell ref="AA119:AI119"/>
    <mergeCell ref="AJ119:AR119"/>
    <mergeCell ref="AS119:BB119"/>
    <mergeCell ref="BC119:BK119"/>
    <mergeCell ref="BL119:BU119"/>
    <mergeCell ref="BV119:CD119"/>
    <mergeCell ref="CE119:CM119"/>
    <mergeCell ref="CN119:CU119"/>
    <mergeCell ref="A120:U120"/>
    <mergeCell ref="V120:Z120"/>
    <mergeCell ref="AA120:AI120"/>
    <mergeCell ref="AJ120:AR120"/>
    <mergeCell ref="AS120:BB120"/>
    <mergeCell ref="BC120:BK120"/>
    <mergeCell ref="BL120:BU120"/>
    <mergeCell ref="BV120:CD120"/>
    <mergeCell ref="CE120:CM120"/>
    <mergeCell ref="CN120:CU120"/>
    <mergeCell ref="A121:U121"/>
    <mergeCell ref="V121:Z121"/>
    <mergeCell ref="AA121:AI121"/>
    <mergeCell ref="AJ121:AR121"/>
    <mergeCell ref="AS121:BB121"/>
    <mergeCell ref="BC121:BK121"/>
    <mergeCell ref="BL121:BU121"/>
    <mergeCell ref="BV121:CD121"/>
    <mergeCell ref="CE121:CM121"/>
    <mergeCell ref="CN121:CU121"/>
    <mergeCell ref="A122:Z122"/>
    <mergeCell ref="AA122:AI122"/>
    <mergeCell ref="AJ122:AR122"/>
    <mergeCell ref="AS122:BB122"/>
    <mergeCell ref="BC122:BK122"/>
    <mergeCell ref="BL122:BU122"/>
    <mergeCell ref="BV122:CD122"/>
    <mergeCell ref="CE122:CM122"/>
    <mergeCell ref="CN122:CU122"/>
    <mergeCell ref="A123:U123"/>
    <mergeCell ref="V123:Z123"/>
    <mergeCell ref="AA123:AI123"/>
    <mergeCell ref="AJ123:AR123"/>
    <mergeCell ref="AS123:BB123"/>
    <mergeCell ref="BC123:BK123"/>
    <mergeCell ref="BL123:BU123"/>
    <mergeCell ref="BV123:CD123"/>
    <mergeCell ref="CE123:CM123"/>
    <mergeCell ref="CN123:CU123"/>
    <mergeCell ref="A124:U124"/>
    <mergeCell ref="V124:Z124"/>
    <mergeCell ref="AA124:AI124"/>
    <mergeCell ref="AJ124:AR124"/>
    <mergeCell ref="AS124:BB124"/>
    <mergeCell ref="BC124:BK124"/>
    <mergeCell ref="BL124:BU124"/>
    <mergeCell ref="BV124:CD124"/>
    <mergeCell ref="CE124:CM124"/>
    <mergeCell ref="CN124:CU124"/>
    <mergeCell ref="A125:Z125"/>
    <mergeCell ref="AA125:AI125"/>
    <mergeCell ref="AJ125:AR125"/>
    <mergeCell ref="AS125:BB125"/>
    <mergeCell ref="BC125:BK125"/>
    <mergeCell ref="BL125:BU125"/>
    <mergeCell ref="CN127:CU127"/>
    <mergeCell ref="CN128:CU128"/>
    <mergeCell ref="BV125:CD125"/>
    <mergeCell ref="CE125:CM125"/>
    <mergeCell ref="CN125:CU125"/>
    <mergeCell ref="BV126:CD126"/>
    <mergeCell ref="CE126:CM126"/>
    <mergeCell ref="CN126:CU1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31"/>
  <sheetViews>
    <sheetView zoomScalePageLayoutView="0" workbookViewId="0" topLeftCell="A1">
      <selection activeCell="DA41" sqref="DA41"/>
    </sheetView>
  </sheetViews>
  <sheetFormatPr defaultColWidth="1.421875" defaultRowHeight="15"/>
  <cols>
    <col min="1" max="16384" width="1.421875" style="27" customWidth="1"/>
  </cols>
  <sheetData>
    <row r="1" spans="1:99" ht="12.75">
      <c r="A1" s="282" t="s">
        <v>379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</row>
    <row r="2" spans="1:99" ht="12.75">
      <c r="A2" s="282" t="s">
        <v>380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</row>
    <row r="3" spans="17:67" ht="12.75"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G3" s="39"/>
      <c r="AH3" s="39"/>
      <c r="AI3" s="39"/>
      <c r="AJ3" s="39"/>
      <c r="AK3" s="39"/>
      <c r="AL3" s="39"/>
      <c r="AM3" s="39"/>
      <c r="AN3" s="39"/>
      <c r="BJ3" s="29" t="s">
        <v>381</v>
      </c>
      <c r="BK3" s="283" t="s">
        <v>278</v>
      </c>
      <c r="BL3" s="283"/>
      <c r="BM3" s="30" t="s">
        <v>308</v>
      </c>
      <c r="BO3" s="29"/>
    </row>
    <row r="5" spans="1:99" ht="15">
      <c r="A5" s="319" t="s">
        <v>95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297" t="s">
        <v>309</v>
      </c>
      <c r="W5" s="320"/>
      <c r="X5" s="320"/>
      <c r="Y5" s="320"/>
      <c r="Z5" s="321"/>
      <c r="AA5" s="297" t="s">
        <v>310</v>
      </c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9"/>
      <c r="BL5" s="298" t="s">
        <v>309</v>
      </c>
      <c r="BM5" s="298"/>
      <c r="BN5" s="298"/>
      <c r="BO5" s="298"/>
      <c r="BP5" s="298"/>
      <c r="BQ5" s="298"/>
      <c r="BR5" s="298"/>
      <c r="BS5" s="298"/>
      <c r="BT5" s="298"/>
      <c r="BU5" s="299"/>
      <c r="BV5" s="297" t="s">
        <v>311</v>
      </c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9"/>
    </row>
    <row r="6" spans="1:99" ht="3" customHeight="1">
      <c r="A6" s="315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316"/>
      <c r="V6" s="274" t="s">
        <v>312</v>
      </c>
      <c r="W6" s="276"/>
      <c r="X6" s="276"/>
      <c r="Y6" s="276"/>
      <c r="Z6" s="277"/>
      <c r="AA6" s="317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318"/>
      <c r="BL6" s="274" t="s">
        <v>313</v>
      </c>
      <c r="BM6" s="276"/>
      <c r="BN6" s="276"/>
      <c r="BO6" s="276"/>
      <c r="BP6" s="276"/>
      <c r="BQ6" s="276"/>
      <c r="BR6" s="276"/>
      <c r="BS6" s="276"/>
      <c r="BT6" s="276"/>
      <c r="BU6" s="277"/>
      <c r="BV6" s="317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318"/>
    </row>
    <row r="7" spans="1:99" ht="12.7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274"/>
      <c r="W7" s="276"/>
      <c r="X7" s="276"/>
      <c r="Y7" s="276"/>
      <c r="Z7" s="277"/>
      <c r="AA7" s="314" t="s">
        <v>314</v>
      </c>
      <c r="AB7" s="314"/>
      <c r="AC7" s="314"/>
      <c r="AD7" s="314"/>
      <c r="AE7" s="314"/>
      <c r="AF7" s="314"/>
      <c r="AG7" s="314"/>
      <c r="AH7" s="314"/>
      <c r="AI7" s="315"/>
      <c r="AJ7" s="314" t="s">
        <v>315</v>
      </c>
      <c r="AK7" s="314"/>
      <c r="AL7" s="314"/>
      <c r="AM7" s="314"/>
      <c r="AN7" s="314"/>
      <c r="AO7" s="314"/>
      <c r="AP7" s="314"/>
      <c r="AQ7" s="314"/>
      <c r="AR7" s="315"/>
      <c r="AS7" s="314" t="s">
        <v>316</v>
      </c>
      <c r="AT7" s="314"/>
      <c r="AU7" s="314"/>
      <c r="AV7" s="314"/>
      <c r="AW7" s="314"/>
      <c r="AX7" s="314"/>
      <c r="AY7" s="314"/>
      <c r="AZ7" s="314"/>
      <c r="BA7" s="314"/>
      <c r="BB7" s="315"/>
      <c r="BC7" s="314" t="s">
        <v>317</v>
      </c>
      <c r="BD7" s="314"/>
      <c r="BE7" s="314"/>
      <c r="BF7" s="314"/>
      <c r="BG7" s="314"/>
      <c r="BH7" s="314"/>
      <c r="BI7" s="314"/>
      <c r="BJ7" s="314"/>
      <c r="BK7" s="315"/>
      <c r="BL7" s="274"/>
      <c r="BM7" s="276"/>
      <c r="BN7" s="276"/>
      <c r="BO7" s="276"/>
      <c r="BP7" s="276"/>
      <c r="BQ7" s="276"/>
      <c r="BR7" s="276"/>
      <c r="BS7" s="276"/>
      <c r="BT7" s="276"/>
      <c r="BU7" s="277"/>
      <c r="BV7" s="314" t="s">
        <v>318</v>
      </c>
      <c r="BW7" s="314"/>
      <c r="BX7" s="314"/>
      <c r="BY7" s="314"/>
      <c r="BZ7" s="314"/>
      <c r="CA7" s="314"/>
      <c r="CB7" s="314"/>
      <c r="CC7" s="314"/>
      <c r="CD7" s="315"/>
      <c r="CE7" s="314" t="s">
        <v>319</v>
      </c>
      <c r="CF7" s="314"/>
      <c r="CG7" s="314"/>
      <c r="CH7" s="314"/>
      <c r="CI7" s="314"/>
      <c r="CJ7" s="314"/>
      <c r="CK7" s="314"/>
      <c r="CL7" s="314"/>
      <c r="CM7" s="315"/>
      <c r="CN7" s="314" t="s">
        <v>309</v>
      </c>
      <c r="CO7" s="314"/>
      <c r="CP7" s="314"/>
      <c r="CQ7" s="314"/>
      <c r="CR7" s="314"/>
      <c r="CS7" s="314"/>
      <c r="CT7" s="314"/>
      <c r="CU7" s="314"/>
    </row>
    <row r="8" spans="1:99" ht="12.7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5"/>
      <c r="AJ8" s="314"/>
      <c r="AK8" s="314"/>
      <c r="AL8" s="314"/>
      <c r="AM8" s="314"/>
      <c r="AN8" s="314"/>
      <c r="AO8" s="314"/>
      <c r="AP8" s="314"/>
      <c r="AQ8" s="314"/>
      <c r="AR8" s="315"/>
      <c r="AS8" s="314"/>
      <c r="AT8" s="314"/>
      <c r="AU8" s="314"/>
      <c r="AV8" s="314"/>
      <c r="AW8" s="314"/>
      <c r="AX8" s="314"/>
      <c r="AY8" s="314"/>
      <c r="AZ8" s="314"/>
      <c r="BA8" s="314"/>
      <c r="BB8" s="315"/>
      <c r="BC8" s="314" t="s">
        <v>320</v>
      </c>
      <c r="BD8" s="314"/>
      <c r="BE8" s="314"/>
      <c r="BF8" s="314"/>
      <c r="BG8" s="314"/>
      <c r="BH8" s="314"/>
      <c r="BI8" s="314"/>
      <c r="BJ8" s="314"/>
      <c r="BK8" s="315"/>
      <c r="BL8" s="315" t="s">
        <v>321</v>
      </c>
      <c r="BM8" s="282"/>
      <c r="BN8" s="282"/>
      <c r="BO8" s="282"/>
      <c r="BP8" s="282"/>
      <c r="BQ8" s="282"/>
      <c r="BR8" s="282"/>
      <c r="BS8" s="282"/>
      <c r="BT8" s="282"/>
      <c r="BU8" s="316"/>
      <c r="BV8" s="314" t="s">
        <v>322</v>
      </c>
      <c r="BW8" s="314"/>
      <c r="BX8" s="314"/>
      <c r="BY8" s="314"/>
      <c r="BZ8" s="314"/>
      <c r="CA8" s="314"/>
      <c r="CB8" s="314"/>
      <c r="CC8" s="314"/>
      <c r="CD8" s="315"/>
      <c r="CE8" s="314"/>
      <c r="CF8" s="314"/>
      <c r="CG8" s="314"/>
      <c r="CH8" s="314"/>
      <c r="CI8" s="314"/>
      <c r="CJ8" s="314"/>
      <c r="CK8" s="314"/>
      <c r="CL8" s="314"/>
      <c r="CM8" s="315"/>
      <c r="CN8" s="314" t="s">
        <v>323</v>
      </c>
      <c r="CO8" s="314"/>
      <c r="CP8" s="314"/>
      <c r="CQ8" s="314"/>
      <c r="CR8" s="314"/>
      <c r="CS8" s="314"/>
      <c r="CT8" s="314"/>
      <c r="CU8" s="314"/>
    </row>
    <row r="9" spans="1:99" ht="13.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5"/>
      <c r="AJ9" s="314"/>
      <c r="AK9" s="314"/>
      <c r="AL9" s="314"/>
      <c r="AM9" s="314"/>
      <c r="AN9" s="314"/>
      <c r="AO9" s="314"/>
      <c r="AP9" s="314"/>
      <c r="AQ9" s="314"/>
      <c r="AR9" s="315"/>
      <c r="AS9" s="314"/>
      <c r="AT9" s="314"/>
      <c r="AU9" s="314"/>
      <c r="AV9" s="314"/>
      <c r="AW9" s="314"/>
      <c r="AX9" s="314"/>
      <c r="AY9" s="314"/>
      <c r="AZ9" s="314"/>
      <c r="BA9" s="314"/>
      <c r="BB9" s="315"/>
      <c r="BC9" s="314"/>
      <c r="BD9" s="314"/>
      <c r="BE9" s="314"/>
      <c r="BF9" s="314"/>
      <c r="BG9" s="314"/>
      <c r="BH9" s="314"/>
      <c r="BI9" s="314"/>
      <c r="BJ9" s="314"/>
      <c r="BK9" s="315"/>
      <c r="BL9" s="314"/>
      <c r="BM9" s="314"/>
      <c r="BN9" s="314"/>
      <c r="BO9" s="314"/>
      <c r="BP9" s="314"/>
      <c r="BQ9" s="314"/>
      <c r="BR9" s="314"/>
      <c r="BS9" s="314"/>
      <c r="BT9" s="314"/>
      <c r="BU9" s="315"/>
      <c r="BV9" s="314" t="s">
        <v>324</v>
      </c>
      <c r="BW9" s="314"/>
      <c r="BX9" s="314"/>
      <c r="BY9" s="314"/>
      <c r="BZ9" s="314"/>
      <c r="CA9" s="314"/>
      <c r="CB9" s="314"/>
      <c r="CC9" s="314"/>
      <c r="CD9" s="315"/>
      <c r="CE9" s="314"/>
      <c r="CF9" s="314"/>
      <c r="CG9" s="314"/>
      <c r="CH9" s="314"/>
      <c r="CI9" s="314"/>
      <c r="CJ9" s="314"/>
      <c r="CK9" s="314"/>
      <c r="CL9" s="314"/>
      <c r="CM9" s="315"/>
      <c r="CN9" s="314"/>
      <c r="CO9" s="314"/>
      <c r="CP9" s="314"/>
      <c r="CQ9" s="314"/>
      <c r="CR9" s="314"/>
      <c r="CS9" s="314"/>
      <c r="CT9" s="314"/>
      <c r="CU9" s="314"/>
    </row>
    <row r="10" spans="1:99" ht="12.75">
      <c r="A10" s="303">
        <v>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>
        <v>2</v>
      </c>
      <c r="W10" s="303"/>
      <c r="X10" s="303"/>
      <c r="Y10" s="303"/>
      <c r="Z10" s="303"/>
      <c r="AA10" s="303">
        <v>3</v>
      </c>
      <c r="AB10" s="303"/>
      <c r="AC10" s="303"/>
      <c r="AD10" s="303"/>
      <c r="AE10" s="303"/>
      <c r="AF10" s="303"/>
      <c r="AG10" s="303"/>
      <c r="AH10" s="303"/>
      <c r="AI10" s="303"/>
      <c r="AJ10" s="303">
        <v>4</v>
      </c>
      <c r="AK10" s="303"/>
      <c r="AL10" s="303"/>
      <c r="AM10" s="303"/>
      <c r="AN10" s="303"/>
      <c r="AO10" s="303"/>
      <c r="AP10" s="303"/>
      <c r="AQ10" s="303"/>
      <c r="AR10" s="303"/>
      <c r="AS10" s="303">
        <v>5</v>
      </c>
      <c r="AT10" s="303"/>
      <c r="AU10" s="303"/>
      <c r="AV10" s="303"/>
      <c r="AW10" s="303"/>
      <c r="AX10" s="303"/>
      <c r="AY10" s="303"/>
      <c r="AZ10" s="303"/>
      <c r="BA10" s="303"/>
      <c r="BB10" s="303"/>
      <c r="BC10" s="303">
        <v>6</v>
      </c>
      <c r="BD10" s="303"/>
      <c r="BE10" s="303"/>
      <c r="BF10" s="303"/>
      <c r="BG10" s="303"/>
      <c r="BH10" s="303"/>
      <c r="BI10" s="303"/>
      <c r="BJ10" s="303"/>
      <c r="BK10" s="303"/>
      <c r="BL10" s="303">
        <v>7</v>
      </c>
      <c r="BM10" s="303"/>
      <c r="BN10" s="303"/>
      <c r="BO10" s="303"/>
      <c r="BP10" s="303"/>
      <c r="BQ10" s="303"/>
      <c r="BR10" s="303"/>
      <c r="BS10" s="303"/>
      <c r="BT10" s="303"/>
      <c r="BU10" s="303"/>
      <c r="BV10" s="303">
        <v>8</v>
      </c>
      <c r="BW10" s="303"/>
      <c r="BX10" s="303"/>
      <c r="BY10" s="303"/>
      <c r="BZ10" s="303"/>
      <c r="CA10" s="303"/>
      <c r="CB10" s="303"/>
      <c r="CC10" s="303"/>
      <c r="CD10" s="303"/>
      <c r="CE10" s="303">
        <v>9</v>
      </c>
      <c r="CF10" s="303"/>
      <c r="CG10" s="303"/>
      <c r="CH10" s="303"/>
      <c r="CI10" s="303"/>
      <c r="CJ10" s="303"/>
      <c r="CK10" s="303"/>
      <c r="CL10" s="303"/>
      <c r="CM10" s="303"/>
      <c r="CN10" s="303">
        <v>10</v>
      </c>
      <c r="CO10" s="303"/>
      <c r="CP10" s="303"/>
      <c r="CQ10" s="303"/>
      <c r="CR10" s="303"/>
      <c r="CS10" s="303"/>
      <c r="CT10" s="303"/>
      <c r="CU10" s="303"/>
    </row>
    <row r="11" spans="1:99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1"/>
      <c r="CO11" s="311"/>
      <c r="CP11" s="311"/>
      <c r="CQ11" s="311"/>
      <c r="CR11" s="311"/>
      <c r="CS11" s="311"/>
      <c r="CT11" s="311"/>
      <c r="CU11" s="311"/>
    </row>
    <row r="12" spans="1:99" ht="12.75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1"/>
      <c r="CO12" s="311"/>
      <c r="CP12" s="311"/>
      <c r="CQ12" s="311"/>
      <c r="CR12" s="311"/>
      <c r="CS12" s="311"/>
      <c r="CT12" s="311"/>
      <c r="CU12" s="311"/>
    </row>
    <row r="13" spans="1:99" ht="12.75">
      <c r="A13" s="312" t="s">
        <v>344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0"/>
      <c r="BW13" s="310"/>
      <c r="BX13" s="310"/>
      <c r="BY13" s="310"/>
      <c r="BZ13" s="310"/>
      <c r="CA13" s="310"/>
      <c r="CB13" s="310"/>
      <c r="CC13" s="310"/>
      <c r="CD13" s="310"/>
      <c r="CE13" s="303" t="s">
        <v>345</v>
      </c>
      <c r="CF13" s="303"/>
      <c r="CG13" s="303"/>
      <c r="CH13" s="303"/>
      <c r="CI13" s="303"/>
      <c r="CJ13" s="303"/>
      <c r="CK13" s="303"/>
      <c r="CL13" s="303"/>
      <c r="CM13" s="303"/>
      <c r="CN13" s="303" t="s">
        <v>345</v>
      </c>
      <c r="CO13" s="303"/>
      <c r="CP13" s="303"/>
      <c r="CQ13" s="303"/>
      <c r="CR13" s="303"/>
      <c r="CS13" s="303"/>
      <c r="CT13" s="303"/>
      <c r="CU13" s="303"/>
    </row>
    <row r="14" spans="1:99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46" t="s">
        <v>170</v>
      </c>
      <c r="BV14" s="248">
        <v>0</v>
      </c>
      <c r="BW14" s="248"/>
      <c r="BX14" s="248"/>
      <c r="BY14" s="248"/>
      <c r="BZ14" s="248"/>
      <c r="CA14" s="248"/>
      <c r="CB14" s="248"/>
      <c r="CC14" s="248"/>
      <c r="CD14" s="248"/>
      <c r="CE14" s="303" t="s">
        <v>345</v>
      </c>
      <c r="CF14" s="303"/>
      <c r="CG14" s="303"/>
      <c r="CH14" s="303"/>
      <c r="CI14" s="303"/>
      <c r="CJ14" s="303"/>
      <c r="CK14" s="303"/>
      <c r="CL14" s="303"/>
      <c r="CM14" s="303"/>
      <c r="CN14" s="303" t="s">
        <v>345</v>
      </c>
      <c r="CO14" s="303"/>
      <c r="CP14" s="303"/>
      <c r="CQ14" s="303"/>
      <c r="CR14" s="303"/>
      <c r="CS14" s="303"/>
      <c r="CT14" s="303"/>
      <c r="CU14" s="303"/>
    </row>
    <row r="17" spans="67:70" ht="12.75">
      <c r="BO17" s="29" t="s">
        <v>382</v>
      </c>
      <c r="BP17" s="283" t="s">
        <v>278</v>
      </c>
      <c r="BQ17" s="283"/>
      <c r="BR17" s="30" t="s">
        <v>308</v>
      </c>
    </row>
    <row r="19" spans="1:99" ht="15">
      <c r="A19" s="319" t="s">
        <v>95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297" t="s">
        <v>309</v>
      </c>
      <c r="W19" s="320"/>
      <c r="X19" s="320"/>
      <c r="Y19" s="320"/>
      <c r="Z19" s="321"/>
      <c r="AA19" s="297" t="s">
        <v>310</v>
      </c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9"/>
      <c r="BL19" s="298" t="s">
        <v>309</v>
      </c>
      <c r="BM19" s="298"/>
      <c r="BN19" s="298"/>
      <c r="BO19" s="298"/>
      <c r="BP19" s="298"/>
      <c r="BQ19" s="298"/>
      <c r="BR19" s="298"/>
      <c r="BS19" s="298"/>
      <c r="BT19" s="298"/>
      <c r="BU19" s="299"/>
      <c r="BV19" s="297" t="s">
        <v>311</v>
      </c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9"/>
    </row>
    <row r="20" spans="1:99" ht="3" customHeight="1">
      <c r="A20" s="315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316"/>
      <c r="V20" s="274" t="s">
        <v>312</v>
      </c>
      <c r="W20" s="276"/>
      <c r="X20" s="276"/>
      <c r="Y20" s="276"/>
      <c r="Z20" s="277"/>
      <c r="AA20" s="317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318"/>
      <c r="BL20" s="274" t="s">
        <v>313</v>
      </c>
      <c r="BM20" s="276"/>
      <c r="BN20" s="276"/>
      <c r="BO20" s="276"/>
      <c r="BP20" s="276"/>
      <c r="BQ20" s="276"/>
      <c r="BR20" s="276"/>
      <c r="BS20" s="276"/>
      <c r="BT20" s="276"/>
      <c r="BU20" s="277"/>
      <c r="BV20" s="317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318"/>
    </row>
    <row r="21" spans="1:99" ht="12.7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274"/>
      <c r="W21" s="276"/>
      <c r="X21" s="276"/>
      <c r="Y21" s="276"/>
      <c r="Z21" s="277"/>
      <c r="AA21" s="314" t="s">
        <v>314</v>
      </c>
      <c r="AB21" s="314"/>
      <c r="AC21" s="314"/>
      <c r="AD21" s="314"/>
      <c r="AE21" s="314"/>
      <c r="AF21" s="314"/>
      <c r="AG21" s="314"/>
      <c r="AH21" s="314"/>
      <c r="AI21" s="315"/>
      <c r="AJ21" s="314" t="s">
        <v>315</v>
      </c>
      <c r="AK21" s="314"/>
      <c r="AL21" s="314"/>
      <c r="AM21" s="314"/>
      <c r="AN21" s="314"/>
      <c r="AO21" s="314"/>
      <c r="AP21" s="314"/>
      <c r="AQ21" s="314"/>
      <c r="AR21" s="315"/>
      <c r="AS21" s="314" t="s">
        <v>316</v>
      </c>
      <c r="AT21" s="314"/>
      <c r="AU21" s="314"/>
      <c r="AV21" s="314"/>
      <c r="AW21" s="314"/>
      <c r="AX21" s="314"/>
      <c r="AY21" s="314"/>
      <c r="AZ21" s="314"/>
      <c r="BA21" s="314"/>
      <c r="BB21" s="315"/>
      <c r="BC21" s="314" t="s">
        <v>317</v>
      </c>
      <c r="BD21" s="314"/>
      <c r="BE21" s="314"/>
      <c r="BF21" s="314"/>
      <c r="BG21" s="314"/>
      <c r="BH21" s="314"/>
      <c r="BI21" s="314"/>
      <c r="BJ21" s="314"/>
      <c r="BK21" s="315"/>
      <c r="BL21" s="274"/>
      <c r="BM21" s="276"/>
      <c r="BN21" s="276"/>
      <c r="BO21" s="276"/>
      <c r="BP21" s="276"/>
      <c r="BQ21" s="276"/>
      <c r="BR21" s="276"/>
      <c r="BS21" s="276"/>
      <c r="BT21" s="276"/>
      <c r="BU21" s="277"/>
      <c r="BV21" s="314" t="s">
        <v>318</v>
      </c>
      <c r="BW21" s="314"/>
      <c r="BX21" s="314"/>
      <c r="BY21" s="314"/>
      <c r="BZ21" s="314"/>
      <c r="CA21" s="314"/>
      <c r="CB21" s="314"/>
      <c r="CC21" s="314"/>
      <c r="CD21" s="315"/>
      <c r="CE21" s="314" t="s">
        <v>319</v>
      </c>
      <c r="CF21" s="314"/>
      <c r="CG21" s="314"/>
      <c r="CH21" s="314"/>
      <c r="CI21" s="314"/>
      <c r="CJ21" s="314"/>
      <c r="CK21" s="314"/>
      <c r="CL21" s="314"/>
      <c r="CM21" s="315"/>
      <c r="CN21" s="314" t="s">
        <v>309</v>
      </c>
      <c r="CO21" s="314"/>
      <c r="CP21" s="314"/>
      <c r="CQ21" s="314"/>
      <c r="CR21" s="314"/>
      <c r="CS21" s="314"/>
      <c r="CT21" s="314"/>
      <c r="CU21" s="314"/>
    </row>
    <row r="22" spans="1:99" ht="12.75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5"/>
      <c r="AJ22" s="314"/>
      <c r="AK22" s="314"/>
      <c r="AL22" s="314"/>
      <c r="AM22" s="314"/>
      <c r="AN22" s="314"/>
      <c r="AO22" s="314"/>
      <c r="AP22" s="314"/>
      <c r="AQ22" s="314"/>
      <c r="AR22" s="315"/>
      <c r="AS22" s="314"/>
      <c r="AT22" s="314"/>
      <c r="AU22" s="314"/>
      <c r="AV22" s="314"/>
      <c r="AW22" s="314"/>
      <c r="AX22" s="314"/>
      <c r="AY22" s="314"/>
      <c r="AZ22" s="314"/>
      <c r="BA22" s="314"/>
      <c r="BB22" s="315"/>
      <c r="BC22" s="314" t="s">
        <v>320</v>
      </c>
      <c r="BD22" s="314"/>
      <c r="BE22" s="314"/>
      <c r="BF22" s="314"/>
      <c r="BG22" s="314"/>
      <c r="BH22" s="314"/>
      <c r="BI22" s="314"/>
      <c r="BJ22" s="314"/>
      <c r="BK22" s="315"/>
      <c r="BL22" s="315" t="s">
        <v>321</v>
      </c>
      <c r="BM22" s="282"/>
      <c r="BN22" s="282"/>
      <c r="BO22" s="282"/>
      <c r="BP22" s="282"/>
      <c r="BQ22" s="282"/>
      <c r="BR22" s="282"/>
      <c r="BS22" s="282"/>
      <c r="BT22" s="282"/>
      <c r="BU22" s="316"/>
      <c r="BV22" s="314" t="s">
        <v>322</v>
      </c>
      <c r="BW22" s="314"/>
      <c r="BX22" s="314"/>
      <c r="BY22" s="314"/>
      <c r="BZ22" s="314"/>
      <c r="CA22" s="314"/>
      <c r="CB22" s="314"/>
      <c r="CC22" s="314"/>
      <c r="CD22" s="315"/>
      <c r="CE22" s="314"/>
      <c r="CF22" s="314"/>
      <c r="CG22" s="314"/>
      <c r="CH22" s="314"/>
      <c r="CI22" s="314"/>
      <c r="CJ22" s="314"/>
      <c r="CK22" s="314"/>
      <c r="CL22" s="314"/>
      <c r="CM22" s="315"/>
      <c r="CN22" s="314" t="s">
        <v>323</v>
      </c>
      <c r="CO22" s="314"/>
      <c r="CP22" s="314"/>
      <c r="CQ22" s="314"/>
      <c r="CR22" s="314"/>
      <c r="CS22" s="314"/>
      <c r="CT22" s="314"/>
      <c r="CU22" s="314"/>
    </row>
    <row r="23" spans="1:99" ht="13.5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5"/>
      <c r="AJ23" s="314"/>
      <c r="AK23" s="314"/>
      <c r="AL23" s="314"/>
      <c r="AM23" s="314"/>
      <c r="AN23" s="314"/>
      <c r="AO23" s="314"/>
      <c r="AP23" s="314"/>
      <c r="AQ23" s="314"/>
      <c r="AR23" s="315"/>
      <c r="AS23" s="314"/>
      <c r="AT23" s="314"/>
      <c r="AU23" s="314"/>
      <c r="AV23" s="314"/>
      <c r="AW23" s="314"/>
      <c r="AX23" s="314"/>
      <c r="AY23" s="314"/>
      <c r="AZ23" s="314"/>
      <c r="BA23" s="314"/>
      <c r="BB23" s="315"/>
      <c r="BC23" s="314"/>
      <c r="BD23" s="314"/>
      <c r="BE23" s="314"/>
      <c r="BF23" s="314"/>
      <c r="BG23" s="314"/>
      <c r="BH23" s="314"/>
      <c r="BI23" s="314"/>
      <c r="BJ23" s="314"/>
      <c r="BK23" s="315"/>
      <c r="BL23" s="314"/>
      <c r="BM23" s="314"/>
      <c r="BN23" s="314"/>
      <c r="BO23" s="314"/>
      <c r="BP23" s="314"/>
      <c r="BQ23" s="314"/>
      <c r="BR23" s="314"/>
      <c r="BS23" s="314"/>
      <c r="BT23" s="314"/>
      <c r="BU23" s="315"/>
      <c r="BV23" s="314" t="s">
        <v>324</v>
      </c>
      <c r="BW23" s="314"/>
      <c r="BX23" s="314"/>
      <c r="BY23" s="314"/>
      <c r="BZ23" s="314"/>
      <c r="CA23" s="314"/>
      <c r="CB23" s="314"/>
      <c r="CC23" s="314"/>
      <c r="CD23" s="315"/>
      <c r="CE23" s="314"/>
      <c r="CF23" s="314"/>
      <c r="CG23" s="314"/>
      <c r="CH23" s="314"/>
      <c r="CI23" s="314"/>
      <c r="CJ23" s="314"/>
      <c r="CK23" s="314"/>
      <c r="CL23" s="314"/>
      <c r="CM23" s="315"/>
      <c r="CN23" s="314"/>
      <c r="CO23" s="314"/>
      <c r="CP23" s="314"/>
      <c r="CQ23" s="314"/>
      <c r="CR23" s="314"/>
      <c r="CS23" s="314"/>
      <c r="CT23" s="314"/>
      <c r="CU23" s="314"/>
    </row>
    <row r="24" spans="1:99" ht="12.75">
      <c r="A24" s="303">
        <v>1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>
        <v>2</v>
      </c>
      <c r="W24" s="303"/>
      <c r="X24" s="303"/>
      <c r="Y24" s="303"/>
      <c r="Z24" s="303"/>
      <c r="AA24" s="303">
        <v>3</v>
      </c>
      <c r="AB24" s="303"/>
      <c r="AC24" s="303"/>
      <c r="AD24" s="303"/>
      <c r="AE24" s="303"/>
      <c r="AF24" s="303"/>
      <c r="AG24" s="303"/>
      <c r="AH24" s="303"/>
      <c r="AI24" s="303"/>
      <c r="AJ24" s="303">
        <v>4</v>
      </c>
      <c r="AK24" s="303"/>
      <c r="AL24" s="303"/>
      <c r="AM24" s="303"/>
      <c r="AN24" s="303"/>
      <c r="AO24" s="303"/>
      <c r="AP24" s="303"/>
      <c r="AQ24" s="303"/>
      <c r="AR24" s="303"/>
      <c r="AS24" s="303">
        <v>5</v>
      </c>
      <c r="AT24" s="303"/>
      <c r="AU24" s="303"/>
      <c r="AV24" s="303"/>
      <c r="AW24" s="303"/>
      <c r="AX24" s="303"/>
      <c r="AY24" s="303"/>
      <c r="AZ24" s="303"/>
      <c r="BA24" s="303"/>
      <c r="BB24" s="303"/>
      <c r="BC24" s="303">
        <v>6</v>
      </c>
      <c r="BD24" s="303"/>
      <c r="BE24" s="303"/>
      <c r="BF24" s="303"/>
      <c r="BG24" s="303"/>
      <c r="BH24" s="303"/>
      <c r="BI24" s="303"/>
      <c r="BJ24" s="303"/>
      <c r="BK24" s="303"/>
      <c r="BL24" s="303">
        <v>7</v>
      </c>
      <c r="BM24" s="303"/>
      <c r="BN24" s="303"/>
      <c r="BO24" s="303"/>
      <c r="BP24" s="303"/>
      <c r="BQ24" s="303"/>
      <c r="BR24" s="303"/>
      <c r="BS24" s="303"/>
      <c r="BT24" s="303"/>
      <c r="BU24" s="303"/>
      <c r="BV24" s="303">
        <v>8</v>
      </c>
      <c r="BW24" s="303"/>
      <c r="BX24" s="303"/>
      <c r="BY24" s="303"/>
      <c r="BZ24" s="303"/>
      <c r="CA24" s="303"/>
      <c r="CB24" s="303"/>
      <c r="CC24" s="303"/>
      <c r="CD24" s="303"/>
      <c r="CE24" s="303">
        <v>9</v>
      </c>
      <c r="CF24" s="303"/>
      <c r="CG24" s="303"/>
      <c r="CH24" s="303"/>
      <c r="CI24" s="303"/>
      <c r="CJ24" s="303"/>
      <c r="CK24" s="303"/>
      <c r="CL24" s="303"/>
      <c r="CM24" s="303"/>
      <c r="CN24" s="303">
        <v>10</v>
      </c>
      <c r="CO24" s="303"/>
      <c r="CP24" s="303"/>
      <c r="CQ24" s="303"/>
      <c r="CR24" s="303"/>
      <c r="CS24" s="303"/>
      <c r="CT24" s="303"/>
      <c r="CU24" s="303"/>
    </row>
    <row r="25" spans="1:99" ht="12.75">
      <c r="A25" s="313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1"/>
      <c r="CO25" s="311"/>
      <c r="CP25" s="311"/>
      <c r="CQ25" s="311"/>
      <c r="CR25" s="311"/>
      <c r="CS25" s="311"/>
      <c r="CT25" s="311"/>
      <c r="CU25" s="311"/>
    </row>
    <row r="26" spans="1:99" ht="12.75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1"/>
      <c r="CO26" s="311"/>
      <c r="CP26" s="311"/>
      <c r="CQ26" s="311"/>
      <c r="CR26" s="311"/>
      <c r="CS26" s="311"/>
      <c r="CT26" s="311"/>
      <c r="CU26" s="311"/>
    </row>
    <row r="27" spans="1:99" ht="12.75">
      <c r="A27" s="312" t="s">
        <v>344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0"/>
      <c r="BW27" s="310"/>
      <c r="BX27" s="310"/>
      <c r="BY27" s="310"/>
      <c r="BZ27" s="310"/>
      <c r="CA27" s="310"/>
      <c r="CB27" s="310"/>
      <c r="CC27" s="310"/>
      <c r="CD27" s="310"/>
      <c r="CE27" s="303" t="s">
        <v>345</v>
      </c>
      <c r="CF27" s="303"/>
      <c r="CG27" s="303"/>
      <c r="CH27" s="303"/>
      <c r="CI27" s="303"/>
      <c r="CJ27" s="303"/>
      <c r="CK27" s="303"/>
      <c r="CL27" s="303"/>
      <c r="CM27" s="303"/>
      <c r="CN27" s="303" t="s">
        <v>345</v>
      </c>
      <c r="CO27" s="303"/>
      <c r="CP27" s="303"/>
      <c r="CQ27" s="303"/>
      <c r="CR27" s="303"/>
      <c r="CS27" s="303"/>
      <c r="CT27" s="303"/>
      <c r="CU27" s="303"/>
    </row>
    <row r="28" spans="1:99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46" t="s">
        <v>170</v>
      </c>
      <c r="BV28" s="248">
        <v>0</v>
      </c>
      <c r="BW28" s="248"/>
      <c r="BX28" s="248"/>
      <c r="BY28" s="248"/>
      <c r="BZ28" s="248"/>
      <c r="CA28" s="248"/>
      <c r="CB28" s="248"/>
      <c r="CC28" s="248"/>
      <c r="CD28" s="248"/>
      <c r="CE28" s="303" t="s">
        <v>345</v>
      </c>
      <c r="CF28" s="303"/>
      <c r="CG28" s="303"/>
      <c r="CH28" s="303"/>
      <c r="CI28" s="303"/>
      <c r="CJ28" s="303"/>
      <c r="CK28" s="303"/>
      <c r="CL28" s="303"/>
      <c r="CM28" s="303"/>
      <c r="CN28" s="303" t="s">
        <v>345</v>
      </c>
      <c r="CO28" s="303"/>
      <c r="CP28" s="303"/>
      <c r="CQ28" s="303"/>
      <c r="CR28" s="303"/>
      <c r="CS28" s="303"/>
      <c r="CT28" s="303"/>
      <c r="CU28" s="303"/>
    </row>
    <row r="29" ht="13.5" thickBot="1"/>
    <row r="30" spans="81:99" ht="12.75">
      <c r="CC30" s="30" t="s">
        <v>377</v>
      </c>
      <c r="CN30" s="304">
        <v>6</v>
      </c>
      <c r="CO30" s="305"/>
      <c r="CP30" s="305"/>
      <c r="CQ30" s="305"/>
      <c r="CR30" s="305"/>
      <c r="CS30" s="305"/>
      <c r="CT30" s="305"/>
      <c r="CU30" s="306"/>
    </row>
    <row r="31" spans="81:99" ht="13.5" thickBot="1">
      <c r="CC31" s="30" t="s">
        <v>378</v>
      </c>
      <c r="CN31" s="307">
        <v>8</v>
      </c>
      <c r="CO31" s="308"/>
      <c r="CP31" s="308"/>
      <c r="CQ31" s="308"/>
      <c r="CR31" s="308"/>
      <c r="CS31" s="308"/>
      <c r="CT31" s="308"/>
      <c r="CU31" s="309"/>
    </row>
  </sheetData>
  <sheetProtection/>
  <mergeCells count="176">
    <mergeCell ref="A1:CU1"/>
    <mergeCell ref="A2:CU2"/>
    <mergeCell ref="BK3:BL3"/>
    <mergeCell ref="A5:U5"/>
    <mergeCell ref="V5:Z5"/>
    <mergeCell ref="AA5:BK5"/>
    <mergeCell ref="BL5:BU5"/>
    <mergeCell ref="BV5:CU5"/>
    <mergeCell ref="A6:U6"/>
    <mergeCell ref="V6:Z7"/>
    <mergeCell ref="AA6:AI6"/>
    <mergeCell ref="AJ6:AR6"/>
    <mergeCell ref="AS6:BB6"/>
    <mergeCell ref="BC6:BK6"/>
    <mergeCell ref="BL6:BU7"/>
    <mergeCell ref="BV6:CD6"/>
    <mergeCell ref="CE6:CM6"/>
    <mergeCell ref="CN6:CU6"/>
    <mergeCell ref="A7:U7"/>
    <mergeCell ref="AA7:AI7"/>
    <mergeCell ref="AJ7:AR7"/>
    <mergeCell ref="AS7:BB7"/>
    <mergeCell ref="BC7:BK7"/>
    <mergeCell ref="BV7:CD7"/>
    <mergeCell ref="CE7:CM7"/>
    <mergeCell ref="CN7:CU7"/>
    <mergeCell ref="A8:U8"/>
    <mergeCell ref="V8:Z8"/>
    <mergeCell ref="AA8:AI8"/>
    <mergeCell ref="AJ8:AR8"/>
    <mergeCell ref="AS8:BB8"/>
    <mergeCell ref="BC8:BK8"/>
    <mergeCell ref="BL8:BU8"/>
    <mergeCell ref="BV8:CD8"/>
    <mergeCell ref="CE8:CM8"/>
    <mergeCell ref="CN8:CU8"/>
    <mergeCell ref="A9:U9"/>
    <mergeCell ref="V9:Z9"/>
    <mergeCell ref="AA9:AI9"/>
    <mergeCell ref="AJ9:AR9"/>
    <mergeCell ref="AS9:BB9"/>
    <mergeCell ref="BC9:BK9"/>
    <mergeCell ref="BL9:BU9"/>
    <mergeCell ref="BV9:CD9"/>
    <mergeCell ref="CE9:CM9"/>
    <mergeCell ref="CN9:CU9"/>
    <mergeCell ref="A10:U10"/>
    <mergeCell ref="V10:Z10"/>
    <mergeCell ref="AA10:AI10"/>
    <mergeCell ref="AJ10:AR10"/>
    <mergeCell ref="AS10:BB10"/>
    <mergeCell ref="BC10:BK10"/>
    <mergeCell ref="BL10:BU10"/>
    <mergeCell ref="BV10:CD10"/>
    <mergeCell ref="CE10:CM10"/>
    <mergeCell ref="CN10:CU10"/>
    <mergeCell ref="A11:U11"/>
    <mergeCell ref="V11:Z11"/>
    <mergeCell ref="AA11:AI11"/>
    <mergeCell ref="AJ11:AR11"/>
    <mergeCell ref="AS11:BB11"/>
    <mergeCell ref="BC11:BK11"/>
    <mergeCell ref="BL11:BU11"/>
    <mergeCell ref="BV11:CD11"/>
    <mergeCell ref="CE11:CM11"/>
    <mergeCell ref="CN11:CU11"/>
    <mergeCell ref="A12:U12"/>
    <mergeCell ref="V12:Z12"/>
    <mergeCell ref="AA12:AI12"/>
    <mergeCell ref="AJ12:AR12"/>
    <mergeCell ref="AS12:BB12"/>
    <mergeCell ref="BC12:BK12"/>
    <mergeCell ref="BL12:BU12"/>
    <mergeCell ref="BV12:CD12"/>
    <mergeCell ref="CE12:CM12"/>
    <mergeCell ref="CN12:CU12"/>
    <mergeCell ref="A13:Z13"/>
    <mergeCell ref="AA13:AI13"/>
    <mergeCell ref="AJ13:AR13"/>
    <mergeCell ref="AS13:BB13"/>
    <mergeCell ref="BC13:BK13"/>
    <mergeCell ref="BL13:BU13"/>
    <mergeCell ref="BV13:CD13"/>
    <mergeCell ref="CE13:CM13"/>
    <mergeCell ref="CN13:CU13"/>
    <mergeCell ref="BV14:CD14"/>
    <mergeCell ref="CE14:CM14"/>
    <mergeCell ref="CN14:CU14"/>
    <mergeCell ref="BP17:BQ17"/>
    <mergeCell ref="A19:U19"/>
    <mergeCell ref="V19:Z19"/>
    <mergeCell ref="AA19:BK19"/>
    <mergeCell ref="BL19:BU19"/>
    <mergeCell ref="BV19:CU19"/>
    <mergeCell ref="A20:U20"/>
    <mergeCell ref="V20:Z21"/>
    <mergeCell ref="AA20:AI20"/>
    <mergeCell ref="AJ20:AR20"/>
    <mergeCell ref="AS20:BB20"/>
    <mergeCell ref="BC20:BK20"/>
    <mergeCell ref="BL20:BU21"/>
    <mergeCell ref="BV20:CD20"/>
    <mergeCell ref="CE20:CM20"/>
    <mergeCell ref="CN20:CU20"/>
    <mergeCell ref="A21:U21"/>
    <mergeCell ref="AA21:AI21"/>
    <mergeCell ref="AJ21:AR21"/>
    <mergeCell ref="AS21:BB21"/>
    <mergeCell ref="BC21:BK21"/>
    <mergeCell ref="BV21:CD21"/>
    <mergeCell ref="CE21:CM21"/>
    <mergeCell ref="CN21:CU21"/>
    <mergeCell ref="A22:U22"/>
    <mergeCell ref="V22:Z22"/>
    <mergeCell ref="AA22:AI22"/>
    <mergeCell ref="AJ22:AR22"/>
    <mergeCell ref="AS22:BB22"/>
    <mergeCell ref="BC22:BK22"/>
    <mergeCell ref="BL22:BU22"/>
    <mergeCell ref="BV22:CD22"/>
    <mergeCell ref="CE22:CM22"/>
    <mergeCell ref="CN22:CU22"/>
    <mergeCell ref="A23:U23"/>
    <mergeCell ref="V23:Z23"/>
    <mergeCell ref="AA23:AI23"/>
    <mergeCell ref="AJ23:AR23"/>
    <mergeCell ref="AS23:BB23"/>
    <mergeCell ref="BC23:BK23"/>
    <mergeCell ref="BL23:BU23"/>
    <mergeCell ref="BV23:CD23"/>
    <mergeCell ref="CE23:CM23"/>
    <mergeCell ref="CN23:CU23"/>
    <mergeCell ref="A24:U24"/>
    <mergeCell ref="V24:Z24"/>
    <mergeCell ref="AA24:AI24"/>
    <mergeCell ref="AJ24:AR24"/>
    <mergeCell ref="AS24:BB24"/>
    <mergeCell ref="BC24:BK24"/>
    <mergeCell ref="BL24:BU24"/>
    <mergeCell ref="BV24:CD24"/>
    <mergeCell ref="CE24:CM24"/>
    <mergeCell ref="CN24:CU24"/>
    <mergeCell ref="A25:U25"/>
    <mergeCell ref="V25:Z25"/>
    <mergeCell ref="AA25:AI25"/>
    <mergeCell ref="AJ25:AR25"/>
    <mergeCell ref="AS25:BB25"/>
    <mergeCell ref="BC25:BK25"/>
    <mergeCell ref="BL25:BU25"/>
    <mergeCell ref="BV25:CD25"/>
    <mergeCell ref="CE25:CM25"/>
    <mergeCell ref="CN25:CU25"/>
    <mergeCell ref="A26:U26"/>
    <mergeCell ref="V26:Z26"/>
    <mergeCell ref="AA26:AI26"/>
    <mergeCell ref="AJ26:AR26"/>
    <mergeCell ref="AS26:BB26"/>
    <mergeCell ref="BC26:BK26"/>
    <mergeCell ref="BL26:BU26"/>
    <mergeCell ref="BV26:CD26"/>
    <mergeCell ref="CE26:CM26"/>
    <mergeCell ref="CN26:CU26"/>
    <mergeCell ref="A27:Z27"/>
    <mergeCell ref="AA27:AI27"/>
    <mergeCell ref="AJ27:AR27"/>
    <mergeCell ref="AS27:BB27"/>
    <mergeCell ref="BC27:BK27"/>
    <mergeCell ref="BL27:BU27"/>
    <mergeCell ref="BV27:CD27"/>
    <mergeCell ref="CE27:CM27"/>
    <mergeCell ref="CN27:CU27"/>
    <mergeCell ref="BV28:CD28"/>
    <mergeCell ref="CE28:CM28"/>
    <mergeCell ref="CN28:CU28"/>
    <mergeCell ref="CN30:CU30"/>
    <mergeCell ref="CN31:CU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V70"/>
  <sheetViews>
    <sheetView zoomScalePageLayoutView="0" workbookViewId="0" topLeftCell="A46">
      <selection activeCell="DG23" sqref="DG23"/>
    </sheetView>
  </sheetViews>
  <sheetFormatPr defaultColWidth="1.421875" defaultRowHeight="15"/>
  <cols>
    <col min="1" max="16384" width="1.421875" style="27" customWidth="1"/>
  </cols>
  <sheetData>
    <row r="1" spans="59:64" ht="12.75">
      <c r="BG1" s="29" t="s">
        <v>383</v>
      </c>
      <c r="BH1" s="283" t="s">
        <v>278</v>
      </c>
      <c r="BI1" s="283"/>
      <c r="BJ1" s="30" t="s">
        <v>308</v>
      </c>
      <c r="BK1" s="30"/>
      <c r="BL1" s="30"/>
    </row>
    <row r="3" spans="1:99" ht="12.75">
      <c r="A3" s="297" t="s">
        <v>310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9"/>
      <c r="AX3" s="297" t="s">
        <v>309</v>
      </c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9"/>
      <c r="BJ3" s="297" t="s">
        <v>311</v>
      </c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9"/>
    </row>
    <row r="4" spans="1:99" ht="3" customHeight="1">
      <c r="A4" s="317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318"/>
      <c r="AX4" s="274" t="s">
        <v>313</v>
      </c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7"/>
      <c r="BJ4" s="317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318"/>
    </row>
    <row r="5" spans="1:99" ht="12.75">
      <c r="A5" s="297" t="s">
        <v>384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9"/>
      <c r="M5" s="297" t="s">
        <v>385</v>
      </c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9"/>
      <c r="Y5" s="297" t="s">
        <v>386</v>
      </c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9"/>
      <c r="AL5" s="297" t="s">
        <v>387</v>
      </c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9"/>
      <c r="AX5" s="274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7"/>
      <c r="BJ5" s="297" t="s">
        <v>318</v>
      </c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9"/>
      <c r="BW5" s="297" t="s">
        <v>319</v>
      </c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9"/>
      <c r="CJ5" s="297" t="s">
        <v>388</v>
      </c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9"/>
    </row>
    <row r="6" spans="1:99" ht="12.75">
      <c r="A6" s="317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318"/>
      <c r="M6" s="317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318"/>
      <c r="Y6" s="317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318"/>
      <c r="AL6" s="317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318"/>
      <c r="AX6" s="317" t="s">
        <v>321</v>
      </c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318"/>
      <c r="BJ6" s="317" t="s">
        <v>389</v>
      </c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318"/>
      <c r="BW6" s="317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318"/>
      <c r="CJ6" s="317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318"/>
    </row>
    <row r="7" spans="1:99" ht="12.75">
      <c r="A7" s="297">
        <v>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9"/>
      <c r="M7" s="297">
        <v>2</v>
      </c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9"/>
      <c r="Y7" s="297">
        <v>3</v>
      </c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9"/>
      <c r="AL7" s="297">
        <v>4</v>
      </c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9"/>
      <c r="AX7" s="297">
        <v>5</v>
      </c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9"/>
      <c r="BJ7" s="330">
        <v>6</v>
      </c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331"/>
      <c r="BW7" s="330">
        <v>7</v>
      </c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331"/>
      <c r="CJ7" s="330">
        <v>8</v>
      </c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331"/>
    </row>
    <row r="8" spans="1:99" ht="12.75">
      <c r="A8" s="237" t="s">
        <v>56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 t="s">
        <v>57</v>
      </c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 t="s">
        <v>326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 t="s">
        <v>113</v>
      </c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8">
        <f>'[1]Лист1'!BV31</f>
        <v>441700</v>
      </c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</row>
    <row r="9" spans="1:99" ht="12.75">
      <c r="A9" s="237" t="s">
        <v>56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 t="s">
        <v>57</v>
      </c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 t="s">
        <v>326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 t="s">
        <v>115</v>
      </c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8">
        <f>'[1]Лист1'!BV32</f>
        <v>133400</v>
      </c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ht="12.75">
      <c r="A10" s="341" t="s">
        <v>390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3"/>
      <c r="BJ10" s="232">
        <f>BJ8+BJ9</f>
        <v>575100</v>
      </c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9"/>
      <c r="BW10" s="235" t="s">
        <v>345</v>
      </c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 t="s">
        <v>345</v>
      </c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</row>
    <row r="11" spans="1:99" ht="12.75">
      <c r="A11" s="281" t="s">
        <v>56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 t="s">
        <v>70</v>
      </c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 t="s">
        <v>330</v>
      </c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 t="s">
        <v>113</v>
      </c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344">
        <f>'[1]Лист1'!BV34</f>
        <v>313340</v>
      </c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</row>
    <row r="12" spans="1:99" ht="12.75">
      <c r="A12" s="281" t="s">
        <v>56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 t="s">
        <v>70</v>
      </c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 t="s">
        <v>330</v>
      </c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 t="s">
        <v>115</v>
      </c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344">
        <f>'[1]Лист1'!BV35</f>
        <v>94620</v>
      </c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</row>
    <row r="13" spans="1:99" ht="12.75">
      <c r="A13" s="341" t="s">
        <v>390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3"/>
      <c r="BJ13" s="232">
        <f>BJ11+BJ12</f>
        <v>407960</v>
      </c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9"/>
      <c r="BW13" s="235" t="s">
        <v>345</v>
      </c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 t="s">
        <v>345</v>
      </c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</row>
    <row r="14" spans="1:99" ht="12.75">
      <c r="A14" s="237" t="s">
        <v>56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 t="s">
        <v>74</v>
      </c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 t="s">
        <v>332</v>
      </c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 t="s">
        <v>256</v>
      </c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8">
        <f>'[1]Лист1'!BV37</f>
        <v>95770</v>
      </c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</row>
    <row r="15" spans="1:99" ht="12.75">
      <c r="A15" s="338" t="s">
        <v>390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40"/>
      <c r="BJ15" s="334">
        <f>BJ14</f>
        <v>95770</v>
      </c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6"/>
      <c r="BW15" s="303" t="s">
        <v>345</v>
      </c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 t="s">
        <v>345</v>
      </c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</row>
    <row r="16" spans="1:99" ht="12.75">
      <c r="A16" s="237" t="s">
        <v>56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 t="s">
        <v>76</v>
      </c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 t="s">
        <v>335</v>
      </c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 t="s">
        <v>113</v>
      </c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8">
        <f>'[1]Лист1'!BV39</f>
        <v>1354000</v>
      </c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237" t="s">
        <v>56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 t="s">
        <v>76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 t="s">
        <v>335</v>
      </c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 t="s">
        <v>228</v>
      </c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8">
        <f>'[1]Лист1'!BV40</f>
        <v>50000</v>
      </c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37" t="s">
        <v>56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 t="s">
        <v>76</v>
      </c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 t="s">
        <v>335</v>
      </c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 t="s">
        <v>115</v>
      </c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8">
        <f>'[1]Лист1'!BV41</f>
        <v>408910</v>
      </c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</row>
    <row r="19" spans="1:99" ht="12.75">
      <c r="A19" s="237" t="s">
        <v>56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 t="s">
        <v>76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 t="s">
        <v>335</v>
      </c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 t="s">
        <v>121</v>
      </c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8">
        <f>'[1]Лист1'!BV42+'[1]Лист1'!BV43+'[1]Лист1'!BV44+'[1]Лист1'!BV45+'[1]Лист1'!BV46+'[1]Лист1'!BV47+'[1]Лист1'!BV48+'[1]Лист1'!BV49+'[1]Лист1'!BV50</f>
        <v>5100000</v>
      </c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</row>
    <row r="20" spans="1:99" ht="12.75">
      <c r="A20" s="237" t="s">
        <v>56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 t="s">
        <v>76</v>
      </c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 t="s">
        <v>335</v>
      </c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 t="s">
        <v>201</v>
      </c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8">
        <f>'[1]Лист1'!BV51</f>
        <v>120000</v>
      </c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</row>
    <row r="21" spans="1:99" ht="12.75">
      <c r="A21" s="237" t="s">
        <v>56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 t="s">
        <v>76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 t="s">
        <v>335</v>
      </c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 t="s">
        <v>129</v>
      </c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8">
        <f>'[1]Лист1'!BV52</f>
        <v>115000</v>
      </c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</row>
    <row r="22" spans="1:99" ht="12.75">
      <c r="A22" s="237" t="s">
        <v>56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 t="s">
        <v>76</v>
      </c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 t="s">
        <v>335</v>
      </c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 t="s">
        <v>130</v>
      </c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8">
        <f>'[1]Лист1'!BV53</f>
        <v>40000</v>
      </c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</row>
    <row r="23" spans="1:99" ht="12.75">
      <c r="A23" s="237" t="s">
        <v>56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 t="s">
        <v>76</v>
      </c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 t="s">
        <v>335</v>
      </c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 t="s">
        <v>202</v>
      </c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8">
        <f>'[1]Лист1'!BV54</f>
        <v>80000</v>
      </c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</row>
    <row r="24" spans="1:99" ht="12.75">
      <c r="A24" s="338" t="s">
        <v>390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40"/>
      <c r="BJ24" s="334">
        <f>BJ16+BJ17+BJ18+BJ19+BJ20+BJ21+BJ22+BJ23</f>
        <v>7267910</v>
      </c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6"/>
      <c r="BW24" s="303" t="s">
        <v>345</v>
      </c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 t="s">
        <v>345</v>
      </c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</row>
    <row r="25" spans="1:99" ht="12.75">
      <c r="A25" s="237" t="s">
        <v>57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 t="s">
        <v>63</v>
      </c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 t="s">
        <v>347</v>
      </c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 t="s">
        <v>113</v>
      </c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8">
        <f>'[1]Лист1'!BV57</f>
        <v>242400</v>
      </c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</row>
    <row r="26" spans="1:99" ht="12.75">
      <c r="A26" s="237" t="s">
        <v>57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 t="s">
        <v>63</v>
      </c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 t="s">
        <v>347</v>
      </c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 t="s">
        <v>115</v>
      </c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8">
        <f>'[1]Лист1'!BV58</f>
        <v>75480</v>
      </c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</row>
    <row r="27" spans="1:99" ht="12.75">
      <c r="A27" s="237" t="s">
        <v>57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 t="s">
        <v>63</v>
      </c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 t="s">
        <v>347</v>
      </c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 t="s">
        <v>121</v>
      </c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8">
        <f>'[1]Лист1'!BV59+'[1]Лист1'!BV60</f>
        <v>74320</v>
      </c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</row>
    <row r="28" spans="1:99" ht="12.75">
      <c r="A28" s="338" t="s">
        <v>390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40"/>
      <c r="BJ28" s="334">
        <f>BJ25+BJ26+BJ27</f>
        <v>392200</v>
      </c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6"/>
      <c r="BW28" s="303" t="s">
        <v>345</v>
      </c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 t="s">
        <v>345</v>
      </c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</row>
    <row r="29" spans="1:99" ht="12.75">
      <c r="A29" s="237" t="s">
        <v>63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 t="s">
        <v>65</v>
      </c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 t="s">
        <v>349</v>
      </c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 t="s">
        <v>121</v>
      </c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8">
        <f>'[1]Лист1'!BV63+'[1]Лист1'!BV64+'[1]Лист1'!BV65+'[1]Лист1'!BV66+'[1]Лист1'!BV67</f>
        <v>50000</v>
      </c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</row>
    <row r="30" spans="1:99" ht="12.75">
      <c r="A30" s="338" t="s">
        <v>390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40"/>
      <c r="BJ30" s="334">
        <f>BJ29</f>
        <v>50000</v>
      </c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6"/>
      <c r="BW30" s="303" t="s">
        <v>345</v>
      </c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 t="s">
        <v>345</v>
      </c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</row>
    <row r="31" spans="1:99" ht="12.75">
      <c r="A31" s="237" t="s">
        <v>63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 t="s">
        <v>80</v>
      </c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 t="s">
        <v>351</v>
      </c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 t="s">
        <v>121</v>
      </c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8">
        <f>'[1]Лист1'!BV69++'[1]Лист1'!BV70+'[1]Лист1'!BV71+'[1]Лист1'!BV72+'[1]Лист1'!BV73</f>
        <v>4500</v>
      </c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</row>
    <row r="32" spans="1:99" ht="12.75">
      <c r="A32" s="338" t="s">
        <v>390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40"/>
      <c r="BJ32" s="334">
        <f>BJ31</f>
        <v>4500</v>
      </c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6"/>
      <c r="BW32" s="303" t="s">
        <v>345</v>
      </c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 t="s">
        <v>345</v>
      </c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</row>
    <row r="33" spans="1:99" ht="12.75">
      <c r="A33" s="237" t="s">
        <v>63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 t="s">
        <v>80</v>
      </c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 t="s">
        <v>353</v>
      </c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 t="s">
        <v>121</v>
      </c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8">
        <f>'[1]Лист1'!BV75+'[1]Лист1'!BV76+'[1]Лист1'!BV77+'[1]Лист1'!BV78+'[1]Лист1'!BV79</f>
        <v>4500</v>
      </c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</row>
    <row r="34" spans="1:99" ht="12.75">
      <c r="A34" s="338" t="s">
        <v>390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40"/>
      <c r="BJ34" s="334">
        <f>BJ33</f>
        <v>4500</v>
      </c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6"/>
      <c r="BW34" s="303" t="s">
        <v>345</v>
      </c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 t="s">
        <v>345</v>
      </c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</row>
    <row r="35" spans="1:99" ht="12.75">
      <c r="A35" s="237" t="s">
        <v>63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 t="s">
        <v>80</v>
      </c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 t="s">
        <v>355</v>
      </c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 t="s">
        <v>228</v>
      </c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8">
        <f>'[1]Лист1'!BV81</f>
        <v>46000</v>
      </c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</row>
    <row r="36" spans="1:99" ht="12.75">
      <c r="A36" s="338" t="s">
        <v>390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40"/>
      <c r="BJ36" s="334">
        <f>BJ35</f>
        <v>46000</v>
      </c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6"/>
      <c r="BW36" s="303" t="s">
        <v>345</v>
      </c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 t="s">
        <v>345</v>
      </c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</row>
    <row r="37" spans="1:99" ht="12.75">
      <c r="A37" s="237" t="s">
        <v>70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 t="s">
        <v>62</v>
      </c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 t="s">
        <v>391</v>
      </c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 t="s">
        <v>121</v>
      </c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8">
        <f>'[1]Лист1'!BV84</f>
        <v>13000</v>
      </c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</row>
    <row r="38" spans="1:99" ht="12.75">
      <c r="A38" s="338" t="s">
        <v>390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40"/>
      <c r="BJ38" s="334">
        <f>BJ37</f>
        <v>13000</v>
      </c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6"/>
      <c r="BW38" s="303" t="s">
        <v>345</v>
      </c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 t="s">
        <v>345</v>
      </c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</row>
    <row r="39" spans="1:99" ht="12.75">
      <c r="A39" s="237" t="s">
        <v>62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 t="s">
        <v>63</v>
      </c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 t="s">
        <v>359</v>
      </c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 t="s">
        <v>121</v>
      </c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8">
        <f>'[1]Лист1'!BV87+'[1]Лист1'!BV88+'[1]Лист1'!BV89+'[1]Лист1'!BV90+'[1]Лист1'!BV91+'[1]Лист1'!BV92+'[1]Лист1'!BV93+'[1]Лист1'!BV94</f>
        <v>1500000</v>
      </c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</row>
    <row r="40" spans="1:99" ht="12.75">
      <c r="A40" s="338" t="s">
        <v>390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40"/>
      <c r="BJ40" s="334">
        <f>BJ39</f>
        <v>1500000</v>
      </c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6"/>
      <c r="BW40" s="303" t="s">
        <v>345</v>
      </c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 t="s">
        <v>345</v>
      </c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</row>
    <row r="41" spans="1:99" ht="12.75">
      <c r="A41" s="237" t="s">
        <v>62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 t="s">
        <v>63</v>
      </c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 t="s">
        <v>361</v>
      </c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 t="s">
        <v>121</v>
      </c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8">
        <f>'[1]Лист1'!BV96+'[1]Лист1'!BV97+'[1]Лист1'!BV98+'[1]Лист1'!BV99+'[1]Лист1'!BV100+'[1]Лист1'!BV101+'[1]Лист1'!BV102+'[1]Лист1'!BV103</f>
        <v>3290000</v>
      </c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</row>
    <row r="42" spans="1:99" ht="12.75">
      <c r="A42" s="338" t="s">
        <v>390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40"/>
      <c r="BJ42" s="334">
        <f>BJ41</f>
        <v>3290000</v>
      </c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6"/>
      <c r="BW42" s="303" t="s">
        <v>345</v>
      </c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 t="s">
        <v>345</v>
      </c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</row>
    <row r="43" spans="1:99" ht="12.75">
      <c r="A43" s="237" t="s">
        <v>62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 t="s">
        <v>63</v>
      </c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 t="s">
        <v>363</v>
      </c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 t="s">
        <v>121</v>
      </c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8">
        <f>'[1]Лист1'!BV105+'[1]Лист1'!BV106+'[1]Лист1'!BV107+'[1]Лист1'!BV108+'[1]Лист1'!BV109+'[1]Лист1'!BV110+'[1]Лист1'!BV111+'[1]Лист1'!BV112</f>
        <v>400000</v>
      </c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</row>
    <row r="44" spans="1:99" ht="12.75">
      <c r="A44" s="338" t="s">
        <v>390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40"/>
      <c r="BJ44" s="334">
        <f>BJ43</f>
        <v>400000</v>
      </c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6"/>
      <c r="BW44" s="303" t="s">
        <v>345</v>
      </c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 t="s">
        <v>345</v>
      </c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</row>
    <row r="45" spans="1:99" ht="12.75">
      <c r="A45" s="237" t="s">
        <v>65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 t="s">
        <v>56</v>
      </c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 t="s">
        <v>365</v>
      </c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 t="s">
        <v>157</v>
      </c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8">
        <f>'[1]Лист1'!BV115</f>
        <v>294710</v>
      </c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</row>
    <row r="46" spans="1:99" ht="12.75">
      <c r="A46" s="338" t="s">
        <v>390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40"/>
      <c r="BJ46" s="334">
        <f>BJ45</f>
        <v>294710</v>
      </c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6"/>
      <c r="BW46" s="303" t="s">
        <v>345</v>
      </c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 t="s">
        <v>345</v>
      </c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</row>
    <row r="47" spans="1:99" ht="12.75">
      <c r="A47" s="237" t="s">
        <v>65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 t="s">
        <v>63</v>
      </c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 t="s">
        <v>368</v>
      </c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 t="s">
        <v>198</v>
      </c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8">
        <f>'[1]Лист1'!BV117</f>
        <v>0</v>
      </c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</row>
    <row r="48" spans="1:99" ht="12.75">
      <c r="A48" s="338" t="s">
        <v>390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40"/>
      <c r="BJ48" s="334">
        <f>BJ47</f>
        <v>0</v>
      </c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6"/>
      <c r="BW48" s="303" t="s">
        <v>345</v>
      </c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 t="s">
        <v>345</v>
      </c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</row>
    <row r="49" spans="1:99" ht="12.75">
      <c r="A49" s="267" t="s">
        <v>65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39"/>
      <c r="M49" s="267" t="s">
        <v>63</v>
      </c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39"/>
      <c r="Y49" s="267" t="s">
        <v>371</v>
      </c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39"/>
      <c r="AL49" s="267" t="s">
        <v>198</v>
      </c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39"/>
      <c r="AX49" s="267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39"/>
      <c r="BJ49" s="337">
        <f>'[1]Лист1'!BV119</f>
        <v>84000</v>
      </c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236"/>
      <c r="BW49" s="275"/>
      <c r="BX49" s="332"/>
      <c r="BY49" s="332"/>
      <c r="BZ49" s="332"/>
      <c r="CA49" s="332"/>
      <c r="CB49" s="332"/>
      <c r="CC49" s="332"/>
      <c r="CD49" s="332"/>
      <c r="CE49" s="332"/>
      <c r="CF49" s="332"/>
      <c r="CG49" s="332"/>
      <c r="CH49" s="332"/>
      <c r="CI49" s="236"/>
      <c r="CJ49" s="267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39"/>
    </row>
    <row r="50" spans="1:99" ht="12.75">
      <c r="A50" s="338" t="s">
        <v>390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40"/>
      <c r="BJ50" s="334">
        <f>BJ49</f>
        <v>84000</v>
      </c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6"/>
      <c r="BW50" s="303" t="s">
        <v>345</v>
      </c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 t="s">
        <v>345</v>
      </c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</row>
    <row r="51" spans="1:99" ht="12.75">
      <c r="A51" s="267" t="s">
        <v>65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39"/>
      <c r="M51" s="267" t="s">
        <v>63</v>
      </c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39"/>
      <c r="Y51" s="267" t="s">
        <v>373</v>
      </c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39"/>
      <c r="AL51" s="267" t="s">
        <v>160</v>
      </c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39"/>
      <c r="AX51" s="267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39"/>
      <c r="BJ51" s="337">
        <f>'[1]Лист1'!BV121</f>
        <v>120000</v>
      </c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236"/>
      <c r="BW51" s="275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236"/>
      <c r="CJ51" s="267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39"/>
    </row>
    <row r="52" spans="1:99" ht="12.75">
      <c r="A52" s="338" t="s">
        <v>390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40"/>
      <c r="BJ52" s="334">
        <f>BJ51</f>
        <v>120000</v>
      </c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6"/>
      <c r="BW52" s="303" t="s">
        <v>345</v>
      </c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 t="s">
        <v>345</v>
      </c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303"/>
    </row>
    <row r="53" spans="1:99" ht="12.75">
      <c r="A53" s="267" t="s">
        <v>80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39"/>
      <c r="M53" s="267" t="s">
        <v>63</v>
      </c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39"/>
      <c r="Y53" s="267" t="s">
        <v>375</v>
      </c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39"/>
      <c r="AL53" s="267" t="s">
        <v>166</v>
      </c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39"/>
      <c r="AX53" s="267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39"/>
      <c r="BJ53" s="337">
        <f>'[1]Лист1'!BV124</f>
        <v>86390</v>
      </c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236"/>
      <c r="BW53" s="275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236"/>
      <c r="CJ53" s="267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39"/>
    </row>
    <row r="54" spans="1:99" ht="12.75">
      <c r="A54" s="333" t="s">
        <v>390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4">
        <f>BJ53</f>
        <v>86390</v>
      </c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6"/>
      <c r="BW54" s="303" t="s">
        <v>345</v>
      </c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 t="s">
        <v>345</v>
      </c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</row>
    <row r="55" spans="1:99" ht="12.75">
      <c r="A55" s="327" t="s">
        <v>170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232">
        <f>BJ10+BJ13+BJ15+BJ24+BJ28+BJ30+BJ32+BJ34+BJ36+BJ38+BJ40+BJ42+BJ44+BJ46+BJ48+BJ50+BJ52+BJ54</f>
        <v>14632040</v>
      </c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9"/>
      <c r="BW55" s="303" t="s">
        <v>345</v>
      </c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 t="s">
        <v>345</v>
      </c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</row>
    <row r="58" spans="1:29" ht="12.75">
      <c r="A58" s="30" t="s">
        <v>392</v>
      </c>
      <c r="T58" s="330"/>
      <c r="U58" s="290"/>
      <c r="V58" s="290"/>
      <c r="W58" s="290"/>
      <c r="X58" s="290"/>
      <c r="Y58" s="290"/>
      <c r="Z58" s="290"/>
      <c r="AA58" s="290"/>
      <c r="AB58" s="290"/>
      <c r="AC58" s="331"/>
    </row>
    <row r="60" ht="13.5" thickBot="1">
      <c r="A60" s="30" t="s">
        <v>393</v>
      </c>
    </row>
    <row r="61" spans="1:99" ht="12.75">
      <c r="A61" s="30" t="s">
        <v>394</v>
      </c>
      <c r="T61" s="293" t="s">
        <v>267</v>
      </c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D61" s="293" t="s">
        <v>264</v>
      </c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CC61" s="30" t="s">
        <v>377</v>
      </c>
      <c r="CN61" s="304">
        <v>8</v>
      </c>
      <c r="CO61" s="305"/>
      <c r="CP61" s="305"/>
      <c r="CQ61" s="305"/>
      <c r="CR61" s="305"/>
      <c r="CS61" s="305"/>
      <c r="CT61" s="305"/>
      <c r="CU61" s="306"/>
    </row>
    <row r="62" spans="20:178" s="47" customFormat="1" ht="13.5" thickBot="1">
      <c r="T62" s="323" t="s">
        <v>395</v>
      </c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L62" s="323" t="s">
        <v>272</v>
      </c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D62" s="323" t="s">
        <v>273</v>
      </c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CC62" s="30" t="s">
        <v>378</v>
      </c>
      <c r="CI62" s="27"/>
      <c r="CJ62" s="27"/>
      <c r="CK62" s="27"/>
      <c r="CM62" s="27"/>
      <c r="CN62" s="324">
        <v>8</v>
      </c>
      <c r="CO62" s="325"/>
      <c r="CP62" s="325"/>
      <c r="CQ62" s="325"/>
      <c r="CR62" s="325"/>
      <c r="CS62" s="325"/>
      <c r="CT62" s="325"/>
      <c r="CU62" s="326"/>
      <c r="FQ62" s="27"/>
      <c r="FR62" s="27"/>
      <c r="FS62" s="27"/>
      <c r="FT62" s="27"/>
      <c r="FU62" s="27"/>
      <c r="FV62" s="27"/>
    </row>
    <row r="63" spans="1:90" ht="12.75">
      <c r="A63" s="30" t="s">
        <v>396</v>
      </c>
      <c r="T63" s="293" t="s">
        <v>397</v>
      </c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D63" s="293" t="s">
        <v>398</v>
      </c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CD63" s="48"/>
      <c r="CE63" s="48"/>
      <c r="CF63" s="48"/>
      <c r="CG63" s="48"/>
      <c r="CH63" s="48"/>
      <c r="CI63" s="48"/>
      <c r="CJ63" s="48"/>
      <c r="CK63" s="48"/>
      <c r="CL63" s="48"/>
    </row>
    <row r="64" spans="1:90" ht="12.75">
      <c r="A64" s="30" t="s">
        <v>399</v>
      </c>
      <c r="T64" s="323" t="s">
        <v>395</v>
      </c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47"/>
      <c r="AL64" s="323" t="s">
        <v>272</v>
      </c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47"/>
      <c r="BD64" s="323" t="s">
        <v>273</v>
      </c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CD64" s="48"/>
      <c r="CE64" s="48"/>
      <c r="CF64" s="48"/>
      <c r="CG64" s="48"/>
      <c r="CH64" s="48"/>
      <c r="CI64" s="48"/>
      <c r="CJ64" s="48"/>
      <c r="CK64" s="48"/>
      <c r="CL64" s="48"/>
    </row>
    <row r="65" spans="1:90" ht="12.75">
      <c r="A65" s="30" t="s">
        <v>400</v>
      </c>
      <c r="T65" s="293" t="s">
        <v>401</v>
      </c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D65" s="293" t="s">
        <v>402</v>
      </c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V65" s="293" t="s">
        <v>403</v>
      </c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93"/>
      <c r="CK65" s="293"/>
      <c r="CL65" s="293"/>
    </row>
    <row r="66" spans="1:90" s="47" customFormat="1" ht="10.5">
      <c r="A66" s="49"/>
      <c r="T66" s="323" t="s">
        <v>395</v>
      </c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L66" s="323" t="s">
        <v>272</v>
      </c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D66" s="323" t="s">
        <v>273</v>
      </c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V66" s="323" t="s">
        <v>404</v>
      </c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</row>
    <row r="67" spans="1:26" ht="12.75">
      <c r="A67" s="29" t="s">
        <v>274</v>
      </c>
      <c r="B67" s="292" t="s">
        <v>405</v>
      </c>
      <c r="C67" s="292"/>
      <c r="D67" s="292"/>
      <c r="E67" s="30" t="s">
        <v>275</v>
      </c>
      <c r="F67" s="293" t="s">
        <v>406</v>
      </c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W67" s="31" t="s">
        <v>277</v>
      </c>
      <c r="X67" s="283" t="s">
        <v>85</v>
      </c>
      <c r="Y67" s="283"/>
      <c r="Z67" s="30" t="s">
        <v>279</v>
      </c>
    </row>
    <row r="68" spans="1:18" s="34" customFormat="1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99" s="51" customFormat="1" ht="11.25">
      <c r="A69" s="322" t="s">
        <v>407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</row>
    <row r="70" spans="1:99" s="51" customFormat="1" ht="11.25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22"/>
      <c r="CB70" s="322"/>
      <c r="CC70" s="322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2"/>
      <c r="CS70" s="322"/>
      <c r="CT70" s="322"/>
      <c r="CU70" s="322"/>
    </row>
  </sheetData>
  <sheetProtection/>
  <mergeCells count="370">
    <mergeCell ref="BH1:BI1"/>
    <mergeCell ref="A3:AW3"/>
    <mergeCell ref="AX3:BI3"/>
    <mergeCell ref="BJ3:CU3"/>
    <mergeCell ref="A4:L4"/>
    <mergeCell ref="M4:X4"/>
    <mergeCell ref="Y4:AK4"/>
    <mergeCell ref="AL4:AW4"/>
    <mergeCell ref="AX4:BI5"/>
    <mergeCell ref="BJ4:BV4"/>
    <mergeCell ref="BW4:CI4"/>
    <mergeCell ref="CJ4:CU4"/>
    <mergeCell ref="A5:L5"/>
    <mergeCell ref="M5:X5"/>
    <mergeCell ref="Y5:AK5"/>
    <mergeCell ref="AL5:AW5"/>
    <mergeCell ref="BJ5:BV5"/>
    <mergeCell ref="BW5:CI5"/>
    <mergeCell ref="CJ5:CU5"/>
    <mergeCell ref="A6:L6"/>
    <mergeCell ref="M6:X6"/>
    <mergeCell ref="Y6:AK6"/>
    <mergeCell ref="AL6:AW6"/>
    <mergeCell ref="AX6:BI6"/>
    <mergeCell ref="BJ6:BV6"/>
    <mergeCell ref="BW6:CI6"/>
    <mergeCell ref="CJ6:CU6"/>
    <mergeCell ref="A7:L7"/>
    <mergeCell ref="M7:X7"/>
    <mergeCell ref="Y7:AK7"/>
    <mergeCell ref="AL7:AW7"/>
    <mergeCell ref="AX7:BI7"/>
    <mergeCell ref="BJ7:BV7"/>
    <mergeCell ref="BW7:CI7"/>
    <mergeCell ref="CJ7:CU7"/>
    <mergeCell ref="A8:L8"/>
    <mergeCell ref="M8:X8"/>
    <mergeCell ref="Y8:AK8"/>
    <mergeCell ref="AL8:AW8"/>
    <mergeCell ref="AX8:BI8"/>
    <mergeCell ref="BJ8:BV8"/>
    <mergeCell ref="BW8:CI8"/>
    <mergeCell ref="CJ8:CU8"/>
    <mergeCell ref="A9:L9"/>
    <mergeCell ref="M9:X9"/>
    <mergeCell ref="Y9:AK9"/>
    <mergeCell ref="AL9:AW9"/>
    <mergeCell ref="AX9:BI9"/>
    <mergeCell ref="BJ9:BV9"/>
    <mergeCell ref="BW9:CI9"/>
    <mergeCell ref="CJ9:CU9"/>
    <mergeCell ref="A10:BI10"/>
    <mergeCell ref="BJ10:BV10"/>
    <mergeCell ref="BW10:CI10"/>
    <mergeCell ref="CJ10:CU10"/>
    <mergeCell ref="A11:L11"/>
    <mergeCell ref="M11:X11"/>
    <mergeCell ref="Y11:AK11"/>
    <mergeCell ref="AL11:AW11"/>
    <mergeCell ref="AX11:BI11"/>
    <mergeCell ref="BJ11:BV11"/>
    <mergeCell ref="BW11:CI11"/>
    <mergeCell ref="CJ11:CU11"/>
    <mergeCell ref="A12:L12"/>
    <mergeCell ref="M12:X12"/>
    <mergeCell ref="Y12:AK12"/>
    <mergeCell ref="AL12:AW12"/>
    <mergeCell ref="AX12:BI12"/>
    <mergeCell ref="BJ12:BV12"/>
    <mergeCell ref="BW12:CI12"/>
    <mergeCell ref="CJ12:CU12"/>
    <mergeCell ref="A13:BI13"/>
    <mergeCell ref="BJ13:BV13"/>
    <mergeCell ref="BW13:CI13"/>
    <mergeCell ref="CJ13:CU13"/>
    <mergeCell ref="A14:L14"/>
    <mergeCell ref="M14:X14"/>
    <mergeCell ref="Y14:AK14"/>
    <mergeCell ref="AL14:AW14"/>
    <mergeCell ref="AX14:BI14"/>
    <mergeCell ref="BJ14:BV14"/>
    <mergeCell ref="BW14:CI14"/>
    <mergeCell ref="CJ14:CU14"/>
    <mergeCell ref="A15:BI15"/>
    <mergeCell ref="BJ15:BV15"/>
    <mergeCell ref="BW15:CI15"/>
    <mergeCell ref="CJ15:CU15"/>
    <mergeCell ref="A16:L16"/>
    <mergeCell ref="M16:X16"/>
    <mergeCell ref="Y16:AK16"/>
    <mergeCell ref="AL16:AW16"/>
    <mergeCell ref="AX16:BI16"/>
    <mergeCell ref="BJ16:BV16"/>
    <mergeCell ref="BW16:CI16"/>
    <mergeCell ref="CJ16:CU16"/>
    <mergeCell ref="A17:L17"/>
    <mergeCell ref="M17:X17"/>
    <mergeCell ref="Y17:AK17"/>
    <mergeCell ref="AL17:AW17"/>
    <mergeCell ref="AX17:BI17"/>
    <mergeCell ref="BJ17:BV17"/>
    <mergeCell ref="BW17:CI17"/>
    <mergeCell ref="CJ17:CU17"/>
    <mergeCell ref="A18:L18"/>
    <mergeCell ref="M18:X18"/>
    <mergeCell ref="Y18:AK18"/>
    <mergeCell ref="AL18:AW18"/>
    <mergeCell ref="AX18:BI18"/>
    <mergeCell ref="BJ18:BV18"/>
    <mergeCell ref="BW18:CI18"/>
    <mergeCell ref="CJ18:CU18"/>
    <mergeCell ref="A19:L19"/>
    <mergeCell ref="M19:X19"/>
    <mergeCell ref="Y19:AK19"/>
    <mergeCell ref="AL19:AW19"/>
    <mergeCell ref="AX19:BI19"/>
    <mergeCell ref="BJ19:BV19"/>
    <mergeCell ref="BW19:CI19"/>
    <mergeCell ref="CJ19:CU19"/>
    <mergeCell ref="A20:L20"/>
    <mergeCell ref="M20:X20"/>
    <mergeCell ref="Y20:AK20"/>
    <mergeCell ref="AL20:AW20"/>
    <mergeCell ref="AX20:BI20"/>
    <mergeCell ref="BJ20:BV20"/>
    <mergeCell ref="BW20:CI20"/>
    <mergeCell ref="CJ20:CU20"/>
    <mergeCell ref="A21:L21"/>
    <mergeCell ref="M21:X21"/>
    <mergeCell ref="Y21:AK21"/>
    <mergeCell ref="AL21:AW21"/>
    <mergeCell ref="AX21:BI21"/>
    <mergeCell ref="BJ21:BV21"/>
    <mergeCell ref="BW21:CI21"/>
    <mergeCell ref="CJ21:CU21"/>
    <mergeCell ref="A22:L22"/>
    <mergeCell ref="M22:X22"/>
    <mergeCell ref="Y22:AK22"/>
    <mergeCell ref="AL22:AW22"/>
    <mergeCell ref="AX22:BI22"/>
    <mergeCell ref="BJ22:BV22"/>
    <mergeCell ref="BW22:CI22"/>
    <mergeCell ref="CJ22:CU22"/>
    <mergeCell ref="A23:L23"/>
    <mergeCell ref="M23:X23"/>
    <mergeCell ref="Y23:AK23"/>
    <mergeCell ref="AL23:AW23"/>
    <mergeCell ref="AX23:BI23"/>
    <mergeCell ref="BJ23:BV23"/>
    <mergeCell ref="BW23:CI23"/>
    <mergeCell ref="CJ23:CU23"/>
    <mergeCell ref="A24:BI24"/>
    <mergeCell ref="BJ24:BV24"/>
    <mergeCell ref="BW24:CI24"/>
    <mergeCell ref="CJ24:CU24"/>
    <mergeCell ref="A25:L25"/>
    <mergeCell ref="M25:X25"/>
    <mergeCell ref="Y25:AK25"/>
    <mergeCell ref="AL25:AW25"/>
    <mergeCell ref="AX25:BI25"/>
    <mergeCell ref="BJ25:BV25"/>
    <mergeCell ref="A26:L26"/>
    <mergeCell ref="M26:X26"/>
    <mergeCell ref="Y26:AK26"/>
    <mergeCell ref="AL26:AW26"/>
    <mergeCell ref="AX26:BI26"/>
    <mergeCell ref="BJ26:BV26"/>
    <mergeCell ref="Y27:AK27"/>
    <mergeCell ref="AL27:AW27"/>
    <mergeCell ref="AX27:BI27"/>
    <mergeCell ref="BJ27:BV27"/>
    <mergeCell ref="BW25:CI25"/>
    <mergeCell ref="CJ25:CU25"/>
    <mergeCell ref="BW26:CI26"/>
    <mergeCell ref="CJ26:CU26"/>
    <mergeCell ref="AX29:BI29"/>
    <mergeCell ref="BJ29:BV29"/>
    <mergeCell ref="BW27:CI27"/>
    <mergeCell ref="CJ27:CU27"/>
    <mergeCell ref="A28:BI28"/>
    <mergeCell ref="BJ28:BV28"/>
    <mergeCell ref="BW28:CI28"/>
    <mergeCell ref="CJ28:CU28"/>
    <mergeCell ref="A27:L27"/>
    <mergeCell ref="M27:X27"/>
    <mergeCell ref="BW29:CI29"/>
    <mergeCell ref="CJ29:CU29"/>
    <mergeCell ref="A30:BI30"/>
    <mergeCell ref="BJ30:BV30"/>
    <mergeCell ref="BW30:CI30"/>
    <mergeCell ref="CJ30:CU30"/>
    <mergeCell ref="A29:L29"/>
    <mergeCell ref="M29:X29"/>
    <mergeCell ref="Y29:AK29"/>
    <mergeCell ref="AL29:AW29"/>
    <mergeCell ref="A31:L31"/>
    <mergeCell ref="M31:X31"/>
    <mergeCell ref="Y31:AK31"/>
    <mergeCell ref="AL31:AW31"/>
    <mergeCell ref="AX31:BI31"/>
    <mergeCell ref="BJ31:BV31"/>
    <mergeCell ref="Y33:AK33"/>
    <mergeCell ref="AL33:AW33"/>
    <mergeCell ref="AX33:BI33"/>
    <mergeCell ref="BJ33:BV33"/>
    <mergeCell ref="BW31:CI31"/>
    <mergeCell ref="CJ31:CU31"/>
    <mergeCell ref="A32:BI32"/>
    <mergeCell ref="BJ32:BV32"/>
    <mergeCell ref="BW32:CI32"/>
    <mergeCell ref="CJ32:CU32"/>
    <mergeCell ref="AX35:BI35"/>
    <mergeCell ref="BJ35:BV35"/>
    <mergeCell ref="BW33:CI33"/>
    <mergeCell ref="CJ33:CU33"/>
    <mergeCell ref="A34:BI34"/>
    <mergeCell ref="BJ34:BV34"/>
    <mergeCell ref="BW34:CI34"/>
    <mergeCell ref="CJ34:CU34"/>
    <mergeCell ref="A33:L33"/>
    <mergeCell ref="M33:X33"/>
    <mergeCell ref="BW35:CI35"/>
    <mergeCell ref="CJ35:CU35"/>
    <mergeCell ref="A36:BI36"/>
    <mergeCell ref="BJ36:BV36"/>
    <mergeCell ref="BW36:CI36"/>
    <mergeCell ref="CJ36:CU36"/>
    <mergeCell ref="A35:L35"/>
    <mergeCell ref="M35:X35"/>
    <mergeCell ref="Y35:AK35"/>
    <mergeCell ref="AL35:AW35"/>
    <mergeCell ref="A37:L37"/>
    <mergeCell ref="M37:X37"/>
    <mergeCell ref="Y37:AK37"/>
    <mergeCell ref="AL37:AW37"/>
    <mergeCell ref="AX37:BI37"/>
    <mergeCell ref="BJ37:BV37"/>
    <mergeCell ref="Y39:AK39"/>
    <mergeCell ref="AL39:AW39"/>
    <mergeCell ref="AX39:BI39"/>
    <mergeCell ref="BJ39:BV39"/>
    <mergeCell ref="BW37:CI37"/>
    <mergeCell ref="CJ37:CU37"/>
    <mergeCell ref="A38:BI38"/>
    <mergeCell ref="BJ38:BV38"/>
    <mergeCell ref="BW38:CI38"/>
    <mergeCell ref="CJ38:CU38"/>
    <mergeCell ref="AX41:BI41"/>
    <mergeCell ref="BJ41:BV41"/>
    <mergeCell ref="BW39:CI39"/>
    <mergeCell ref="CJ39:CU39"/>
    <mergeCell ref="A40:BI40"/>
    <mergeCell ref="BJ40:BV40"/>
    <mergeCell ref="BW40:CI40"/>
    <mergeCell ref="CJ40:CU40"/>
    <mergeCell ref="A39:L39"/>
    <mergeCell ref="M39:X39"/>
    <mergeCell ref="BW41:CI41"/>
    <mergeCell ref="CJ41:CU41"/>
    <mergeCell ref="A42:BI42"/>
    <mergeCell ref="BJ42:BV42"/>
    <mergeCell ref="BW42:CI42"/>
    <mergeCell ref="CJ42:CU42"/>
    <mergeCell ref="A41:L41"/>
    <mergeCell ref="M41:X41"/>
    <mergeCell ref="Y41:AK41"/>
    <mergeCell ref="AL41:AW41"/>
    <mergeCell ref="A43:L43"/>
    <mergeCell ref="M43:X43"/>
    <mergeCell ref="Y43:AK43"/>
    <mergeCell ref="AL43:AW43"/>
    <mergeCell ref="AX43:BI43"/>
    <mergeCell ref="BJ43:BV43"/>
    <mergeCell ref="Y45:AK45"/>
    <mergeCell ref="AL45:AW45"/>
    <mergeCell ref="AX45:BI45"/>
    <mergeCell ref="BJ45:BV45"/>
    <mergeCell ref="BW43:CI43"/>
    <mergeCell ref="CJ43:CU43"/>
    <mergeCell ref="A44:BI44"/>
    <mergeCell ref="BJ44:BV44"/>
    <mergeCell ref="BW44:CI44"/>
    <mergeCell ref="CJ44:CU44"/>
    <mergeCell ref="AX47:BI47"/>
    <mergeCell ref="BJ47:BV47"/>
    <mergeCell ref="BW45:CI45"/>
    <mergeCell ref="CJ45:CU45"/>
    <mergeCell ref="A46:BI46"/>
    <mergeCell ref="BJ46:BV46"/>
    <mergeCell ref="BW46:CI46"/>
    <mergeCell ref="CJ46:CU46"/>
    <mergeCell ref="A45:L45"/>
    <mergeCell ref="M45:X45"/>
    <mergeCell ref="BW47:CI47"/>
    <mergeCell ref="CJ47:CU47"/>
    <mergeCell ref="A48:BI48"/>
    <mergeCell ref="BJ48:BV48"/>
    <mergeCell ref="BW48:CI48"/>
    <mergeCell ref="CJ48:CU48"/>
    <mergeCell ref="A47:L47"/>
    <mergeCell ref="M47:X47"/>
    <mergeCell ref="Y47:AK47"/>
    <mergeCell ref="AL47:AW47"/>
    <mergeCell ref="A49:L49"/>
    <mergeCell ref="M49:X49"/>
    <mergeCell ref="Y49:AK49"/>
    <mergeCell ref="AL49:AW49"/>
    <mergeCell ref="AX49:BI49"/>
    <mergeCell ref="BJ49:BV49"/>
    <mergeCell ref="Y51:AK51"/>
    <mergeCell ref="AL51:AW51"/>
    <mergeCell ref="AX51:BI51"/>
    <mergeCell ref="BJ51:BV51"/>
    <mergeCell ref="BW49:CI49"/>
    <mergeCell ref="CJ49:CU49"/>
    <mergeCell ref="A50:BI50"/>
    <mergeCell ref="BJ50:BV50"/>
    <mergeCell ref="BW50:CI50"/>
    <mergeCell ref="CJ50:CU50"/>
    <mergeCell ref="AX53:BI53"/>
    <mergeCell ref="BJ53:BV53"/>
    <mergeCell ref="BW51:CI51"/>
    <mergeCell ref="CJ51:CU51"/>
    <mergeCell ref="A52:BI52"/>
    <mergeCell ref="BJ52:BV52"/>
    <mergeCell ref="BW52:CI52"/>
    <mergeCell ref="CJ52:CU52"/>
    <mergeCell ref="A51:L51"/>
    <mergeCell ref="M51:X51"/>
    <mergeCell ref="BW53:CI53"/>
    <mergeCell ref="CJ53:CU53"/>
    <mergeCell ref="A54:BI54"/>
    <mergeCell ref="BJ54:BV54"/>
    <mergeCell ref="BW54:CI54"/>
    <mergeCell ref="CJ54:CU54"/>
    <mergeCell ref="A53:L53"/>
    <mergeCell ref="M53:X53"/>
    <mergeCell ref="Y53:AK53"/>
    <mergeCell ref="AL53:AW53"/>
    <mergeCell ref="A55:BI55"/>
    <mergeCell ref="BJ55:BV55"/>
    <mergeCell ref="BW55:CI55"/>
    <mergeCell ref="CJ55:CU55"/>
    <mergeCell ref="T58:AC58"/>
    <mergeCell ref="T61:AJ61"/>
    <mergeCell ref="AL61:BB61"/>
    <mergeCell ref="BD61:BT61"/>
    <mergeCell ref="CN61:CU61"/>
    <mergeCell ref="T62:AJ62"/>
    <mergeCell ref="AL62:BB62"/>
    <mergeCell ref="BD62:BT62"/>
    <mergeCell ref="CN62:CU62"/>
    <mergeCell ref="T63:AJ63"/>
    <mergeCell ref="AL63:BB63"/>
    <mergeCell ref="BD63:BT63"/>
    <mergeCell ref="T64:AJ64"/>
    <mergeCell ref="AL64:BB64"/>
    <mergeCell ref="BD64:BT64"/>
    <mergeCell ref="T65:AJ65"/>
    <mergeCell ref="AL65:BB65"/>
    <mergeCell ref="BD65:BT65"/>
    <mergeCell ref="A69:CU70"/>
    <mergeCell ref="BV65:CL65"/>
    <mergeCell ref="T66:AJ66"/>
    <mergeCell ref="AL66:BB66"/>
    <mergeCell ref="BD66:BT66"/>
    <mergeCell ref="BV66:CL66"/>
    <mergeCell ref="B67:D67"/>
    <mergeCell ref="F67:U67"/>
    <mergeCell ref="X67:Y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2019-04-03T06:29:46Z</dcterms:modified>
  <cp:category/>
  <cp:version/>
  <cp:contentType/>
  <cp:contentStatus/>
</cp:coreProperties>
</file>